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5.xml" ContentType="application/vnd.openxmlformats-officedocument.drawing+xml"/>
  <Override PartName="/xl/charts/chartEx1.xml" ContentType="application/vnd.ms-office.chartex+xml"/>
  <Override PartName="/xl/charts/style11.xml" ContentType="application/vnd.ms-office.chartstyle+xml"/>
  <Override PartName="/xl/charts/colors11.xml" ContentType="application/vnd.ms-office.chartcolorstyle+xml"/>
  <Override PartName="/xl/charts/chartEx2.xml" ContentType="application/vnd.ms-office.chartex+xml"/>
  <Override PartName="/xl/charts/style12.xml" ContentType="application/vnd.ms-office.chartstyle+xml"/>
  <Override PartName="/xl/charts/colors12.xml" ContentType="application/vnd.ms-office.chartcolorstyle+xml"/>
  <Override PartName="/xl/charts/chartEx3.xml" ContentType="application/vnd.ms-office.chartex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5ee4b0834b7e203/one driveドキュメント/.tmp.driveupload/"/>
    </mc:Choice>
  </mc:AlternateContent>
  <xr:revisionPtr revIDLastSave="49" documentId="8_{2E2FF938-E469-4757-93F7-DA5B7B57243D}" xr6:coauthVersionLast="47" xr6:coauthVersionMax="47" xr10:uidLastSave="{3CE366B3-3253-49C6-AE9A-254DEA91AE79}"/>
  <bookViews>
    <workbookView xWindow="-120" yWindow="-120" windowWidth="29040" windowHeight="15720" xr2:uid="{F6F2865A-4829-4D5D-AC62-FDC105AEEB8A}"/>
  </bookViews>
  <sheets>
    <sheet name="問１棒グラフ" sheetId="7" r:id="rId1"/>
    <sheet name="問２散布図" sheetId="6" r:id="rId2"/>
    <sheet name="問３散布図２" sheetId="8" r:id="rId3"/>
    <sheet name="問３散布図３" sheetId="10" r:id="rId4"/>
    <sheet name="問４箱ひげ図" sheetId="9" r:id="rId5"/>
    <sheet name="2019人口" sheetId="3" r:id="rId6"/>
    <sheet name="2019観光" sheetId="1" r:id="rId7"/>
    <sheet name="集計表（都道府県）" sheetId="4" r:id="rId8"/>
    <sheet name="集計表 (地方)" sheetId="5" r:id="rId9"/>
  </sheets>
  <definedNames>
    <definedName name="_xlnm._FilterDatabase" localSheetId="5" hidden="1">'2019人口'!$I$4:$L$73</definedName>
    <definedName name="_xlchart.v1.0" hidden="1">'集計表（都道府県）'!$H$2:$H$48</definedName>
    <definedName name="_xlchart.v1.1" hidden="1">'集計表（都道府県）'!$I$2:$I$48</definedName>
    <definedName name="_xlchart.v1.2" hidden="1">'集計表（都道府県）'!$J$2:$J$48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0" l="1"/>
  <c r="C5" i="10"/>
  <c r="D3" i="10"/>
  <c r="C3" i="10"/>
  <c r="C4" i="10"/>
  <c r="G4" i="10" s="1"/>
  <c r="D4" i="10"/>
  <c r="H4" i="10" s="1"/>
  <c r="E4" i="10"/>
  <c r="F4" i="10"/>
  <c r="F2" i="10"/>
  <c r="E2" i="10"/>
  <c r="D2" i="10"/>
  <c r="C2" i="10"/>
  <c r="C21" i="9"/>
  <c r="D21" i="9"/>
  <c r="B21" i="9"/>
  <c r="C16" i="9"/>
  <c r="D16" i="9"/>
  <c r="C17" i="9"/>
  <c r="D17" i="9"/>
  <c r="C18" i="9"/>
  <c r="D18" i="9"/>
  <c r="C19" i="9"/>
  <c r="D19" i="9"/>
  <c r="C20" i="9"/>
  <c r="D20" i="9"/>
  <c r="B20" i="9"/>
  <c r="B19" i="9"/>
  <c r="B18" i="9"/>
  <c r="B17" i="9"/>
  <c r="B16" i="9"/>
  <c r="B27" i="6"/>
  <c r="B14" i="6"/>
  <c r="B1" i="6"/>
  <c r="E11" i="5"/>
  <c r="D11" i="5"/>
  <c r="C11" i="5"/>
  <c r="B11" i="5"/>
  <c r="E10" i="5"/>
  <c r="D10" i="5"/>
  <c r="C10" i="5"/>
  <c r="B10" i="5"/>
  <c r="E9" i="5"/>
  <c r="D9" i="5"/>
  <c r="C9" i="5"/>
  <c r="B9" i="5"/>
  <c r="E8" i="5"/>
  <c r="D8" i="5"/>
  <c r="C8" i="5"/>
  <c r="B8" i="5"/>
  <c r="E7" i="5"/>
  <c r="D7" i="5"/>
  <c r="C7" i="5"/>
  <c r="B7" i="5"/>
  <c r="E6" i="5"/>
  <c r="D6" i="5"/>
  <c r="C6" i="5"/>
  <c r="B6" i="5"/>
  <c r="E5" i="5"/>
  <c r="D5" i="5"/>
  <c r="C5" i="5"/>
  <c r="B5" i="5"/>
  <c r="E4" i="5"/>
  <c r="D4" i="5"/>
  <c r="C4" i="5"/>
  <c r="B4" i="5"/>
  <c r="E3" i="5"/>
  <c r="D3" i="5"/>
  <c r="C3" i="5"/>
  <c r="B3" i="5"/>
  <c r="E2" i="5"/>
  <c r="D2" i="5"/>
  <c r="C2" i="5"/>
  <c r="B2" i="5"/>
  <c r="J3" i="4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2" i="4"/>
  <c r="I3" i="4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2" i="4"/>
  <c r="H3" i="4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2" i="4"/>
  <c r="G3" i="4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2" i="4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E2" i="4"/>
  <c r="D2" i="4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2" i="4"/>
  <c r="G2" i="10" l="1"/>
  <c r="H2" i="10"/>
</calcChain>
</file>

<file path=xl/sharedStrings.xml><?xml version="1.0" encoding="utf-8"?>
<sst xmlns="http://schemas.openxmlformats.org/spreadsheetml/2006/main" count="996" uniqueCount="262">
  <si>
    <t>(千人)</t>
  </si>
  <si>
    <t>宿泊旅行</t>
    <rPh sb="0" eb="2">
      <t>シュクハク</t>
    </rPh>
    <rPh sb="2" eb="4">
      <t>リョコウ</t>
    </rPh>
    <phoneticPr fontId="3"/>
  </si>
  <si>
    <t>日帰り旅行</t>
    <rPh sb="0" eb="2">
      <t>ヒガエ</t>
    </rPh>
    <rPh sb="3" eb="5">
      <t>リョコウ</t>
    </rPh>
    <phoneticPr fontId="3"/>
  </si>
  <si>
    <t>観光・レクリエーション</t>
    <rPh sb="0" eb="2">
      <t>カンコウ</t>
    </rPh>
    <phoneticPr fontId="3"/>
  </si>
  <si>
    <t>帰省・知人訪問等</t>
    <phoneticPr fontId="3"/>
  </si>
  <si>
    <t>出張・業務</t>
    <rPh sb="0" eb="2">
      <t>シュッチョウ</t>
    </rPh>
    <phoneticPr fontId="3"/>
  </si>
  <si>
    <t>（2019年）</t>
  </si>
  <si>
    <t>主目的地</t>
    <rPh sb="0" eb="1">
      <t>シュ</t>
    </rPh>
    <rPh sb="1" eb="2">
      <t>モク</t>
    </rPh>
    <rPh sb="2" eb="3">
      <t>テキ</t>
    </rPh>
    <rPh sb="3" eb="4">
      <t>チ</t>
    </rPh>
    <phoneticPr fontId="3"/>
  </si>
  <si>
    <t>01</t>
  </si>
  <si>
    <t>Hokkaido</t>
  </si>
  <si>
    <t>02</t>
  </si>
  <si>
    <t>Aomori-ken</t>
  </si>
  <si>
    <t>03</t>
  </si>
  <si>
    <t>Iwate-ken</t>
  </si>
  <si>
    <t>04</t>
  </si>
  <si>
    <t>Miyagi-ken</t>
  </si>
  <si>
    <t>05</t>
  </si>
  <si>
    <t>Akita-ken</t>
  </si>
  <si>
    <t>06</t>
  </si>
  <si>
    <t>Yamagata-ken</t>
  </si>
  <si>
    <t>07</t>
  </si>
  <si>
    <t>Fukushima-ken</t>
  </si>
  <si>
    <t>08</t>
  </si>
  <si>
    <t>Ibaraki-ken</t>
  </si>
  <si>
    <t>09</t>
  </si>
  <si>
    <t>Tochigi-ken</t>
  </si>
  <si>
    <t>10</t>
  </si>
  <si>
    <t>Gumma-ken</t>
  </si>
  <si>
    <t>11</t>
  </si>
  <si>
    <t>Saitama-ken</t>
  </si>
  <si>
    <t>12</t>
  </si>
  <si>
    <t>Chiba-ken</t>
  </si>
  <si>
    <t>13</t>
  </si>
  <si>
    <t>Tokyo-to</t>
  </si>
  <si>
    <t>14</t>
  </si>
  <si>
    <t>Kanagawa-ken</t>
  </si>
  <si>
    <t>15</t>
  </si>
  <si>
    <t>Niigata-ken</t>
  </si>
  <si>
    <t>16</t>
  </si>
  <si>
    <t>Toyama-ken</t>
  </si>
  <si>
    <t>17</t>
  </si>
  <si>
    <t>Ishikawa-ken</t>
  </si>
  <si>
    <t>18</t>
  </si>
  <si>
    <t>Fukui-ken</t>
  </si>
  <si>
    <t>19</t>
  </si>
  <si>
    <t>Yamanashi-ken</t>
  </si>
  <si>
    <t>20</t>
  </si>
  <si>
    <t>Nagano-ken</t>
  </si>
  <si>
    <t>21</t>
  </si>
  <si>
    <t>Gifu-ken</t>
  </si>
  <si>
    <t>22</t>
  </si>
  <si>
    <t>Shizuoka-ken</t>
  </si>
  <si>
    <t>23</t>
  </si>
  <si>
    <t>Aichi-ken</t>
  </si>
  <si>
    <t>24</t>
  </si>
  <si>
    <t>Mie-ken</t>
  </si>
  <si>
    <t>25</t>
  </si>
  <si>
    <t>Shiga-ken</t>
  </si>
  <si>
    <t>26</t>
  </si>
  <si>
    <t>Kyoto-fu</t>
  </si>
  <si>
    <t>27</t>
  </si>
  <si>
    <t>Osaka-fu</t>
  </si>
  <si>
    <t>28</t>
  </si>
  <si>
    <t>Hyogo-ken</t>
  </si>
  <si>
    <t>29</t>
  </si>
  <si>
    <t>Nara-ken</t>
  </si>
  <si>
    <t>30</t>
  </si>
  <si>
    <t>31</t>
  </si>
  <si>
    <t>Tottori-ken</t>
  </si>
  <si>
    <t>32</t>
  </si>
  <si>
    <t>Shimane-ken</t>
  </si>
  <si>
    <t>33</t>
  </si>
  <si>
    <t>Okayama-ken</t>
  </si>
  <si>
    <t>34</t>
  </si>
  <si>
    <t>Hiroshima-ken</t>
  </si>
  <si>
    <t>35</t>
  </si>
  <si>
    <t>Yamaguchi-ken</t>
  </si>
  <si>
    <t>36</t>
  </si>
  <si>
    <t>Tokushima-ken</t>
  </si>
  <si>
    <t>37</t>
  </si>
  <si>
    <t>Kagawa-ken</t>
  </si>
  <si>
    <t>38</t>
  </si>
  <si>
    <t>Ehime-ken</t>
  </si>
  <si>
    <t>39</t>
  </si>
  <si>
    <t>Kochi-ken</t>
  </si>
  <si>
    <t>40</t>
  </si>
  <si>
    <t>Fukuoka-ken</t>
  </si>
  <si>
    <t>41</t>
  </si>
  <si>
    <t>Saga-ken</t>
  </si>
  <si>
    <t>42</t>
  </si>
  <si>
    <t>Nagasaki-ken</t>
  </si>
  <si>
    <t>43</t>
  </si>
  <si>
    <t>Kumamoto-ken</t>
  </si>
  <si>
    <t>44</t>
  </si>
  <si>
    <t>Oita-ken</t>
  </si>
  <si>
    <t>45</t>
  </si>
  <si>
    <t>Miyazaki-ken</t>
  </si>
  <si>
    <t>46</t>
  </si>
  <si>
    <t>Kagoshima-ken</t>
  </si>
  <si>
    <t>47</t>
  </si>
  <si>
    <t>Okinawa-ken</t>
  </si>
  <si>
    <t>Okinawa-ken</t>
    <phoneticPr fontId="3"/>
  </si>
  <si>
    <t>01801</t>
  </si>
  <si>
    <t>Kagoshima-ken</t>
    <phoneticPr fontId="3"/>
  </si>
  <si>
    <t>Miyazaki-ken</t>
    <phoneticPr fontId="3"/>
  </si>
  <si>
    <t>Oita-ken</t>
    <phoneticPr fontId="3"/>
  </si>
  <si>
    <t>Kumamoto-ken</t>
    <phoneticPr fontId="3"/>
  </si>
  <si>
    <t>Nagasaki-ken</t>
    <phoneticPr fontId="3"/>
  </si>
  <si>
    <t>Saga-ken</t>
    <phoneticPr fontId="3"/>
  </si>
  <si>
    <t>Fukuoka-ken</t>
    <phoneticPr fontId="3"/>
  </si>
  <si>
    <t>Kochi-ken</t>
    <phoneticPr fontId="3"/>
  </si>
  <si>
    <t>Ehime-ken</t>
    <phoneticPr fontId="3"/>
  </si>
  <si>
    <t>Kagawa-ken</t>
    <phoneticPr fontId="3"/>
  </si>
  <si>
    <t>Tokushima-ken</t>
    <phoneticPr fontId="3"/>
  </si>
  <si>
    <t>Yamaguchi-ken</t>
    <phoneticPr fontId="3"/>
  </si>
  <si>
    <t>Hiroshima-ken</t>
    <phoneticPr fontId="3"/>
  </si>
  <si>
    <t>Okayama-ken</t>
    <phoneticPr fontId="3"/>
  </si>
  <si>
    <t>Shimane-ken</t>
    <phoneticPr fontId="3"/>
  </si>
  <si>
    <t>Tottori-ken</t>
    <phoneticPr fontId="3"/>
  </si>
  <si>
    <t>Nara-ken</t>
    <phoneticPr fontId="3"/>
  </si>
  <si>
    <t>Osaka-fu</t>
    <phoneticPr fontId="3"/>
  </si>
  <si>
    <t>Shiga-ken</t>
    <phoneticPr fontId="3"/>
  </si>
  <si>
    <t>Mie-ken</t>
    <phoneticPr fontId="3"/>
  </si>
  <si>
    <t>Aichi-ken</t>
    <phoneticPr fontId="3"/>
  </si>
  <si>
    <t>Shizuoka-ken</t>
    <phoneticPr fontId="3"/>
  </si>
  <si>
    <t>Gifu-ken</t>
    <phoneticPr fontId="3"/>
  </si>
  <si>
    <t>Yamanashi-ken</t>
    <phoneticPr fontId="3"/>
  </si>
  <si>
    <t>Fukui-ken</t>
    <phoneticPr fontId="3"/>
  </si>
  <si>
    <t>Ishikawa-ken</t>
    <phoneticPr fontId="3"/>
  </si>
  <si>
    <t>Toyama-ken</t>
    <phoneticPr fontId="3"/>
  </si>
  <si>
    <t>Niigata-ken</t>
    <phoneticPr fontId="3"/>
  </si>
  <si>
    <t>Kanagawa-ken</t>
    <phoneticPr fontId="3"/>
  </si>
  <si>
    <t>Tokyo-to</t>
    <phoneticPr fontId="3"/>
  </si>
  <si>
    <t>Chiba-ken</t>
    <phoneticPr fontId="3"/>
  </si>
  <si>
    <t>Saitama-ken</t>
    <phoneticPr fontId="3"/>
  </si>
  <si>
    <t>Gumma-ken</t>
    <phoneticPr fontId="3"/>
  </si>
  <si>
    <t>Tochigi-ken</t>
    <phoneticPr fontId="3"/>
  </si>
  <si>
    <t>Ibaraki-ken</t>
    <phoneticPr fontId="3"/>
  </si>
  <si>
    <t>Fukushima-ken</t>
    <phoneticPr fontId="3"/>
  </si>
  <si>
    <t>Yamagata-ken</t>
    <phoneticPr fontId="3"/>
  </si>
  <si>
    <t>Akita-ken</t>
    <phoneticPr fontId="3"/>
  </si>
  <si>
    <t>Miyagi-ken</t>
    <phoneticPr fontId="3"/>
  </si>
  <si>
    <t>Iwate-ken</t>
    <phoneticPr fontId="3"/>
  </si>
  <si>
    <t>Aomori-ken</t>
    <phoneticPr fontId="3"/>
  </si>
  <si>
    <t>全国</t>
    <phoneticPr fontId="8"/>
  </si>
  <si>
    <t>Population</t>
  </si>
  <si>
    <t>Prefectures</t>
  </si>
  <si>
    <t>Female</t>
    <phoneticPr fontId="3"/>
  </si>
  <si>
    <t>女</t>
    <rPh sb="0" eb="1">
      <t>ダンジョケイ</t>
    </rPh>
    <phoneticPr fontId="3"/>
  </si>
  <si>
    <t>Male</t>
    <phoneticPr fontId="3"/>
  </si>
  <si>
    <t>男</t>
    <rPh sb="0" eb="1">
      <t>ダンジョケイ</t>
    </rPh>
    <phoneticPr fontId="3"/>
  </si>
  <si>
    <t>出張等</t>
    <rPh sb="0" eb="2">
      <t>シュッチョウ</t>
    </rPh>
    <rPh sb="2" eb="3">
      <t>ナド</t>
    </rPh>
    <phoneticPr fontId="2"/>
  </si>
  <si>
    <t>帰省等</t>
    <rPh sb="0" eb="2">
      <t>キセイ</t>
    </rPh>
    <rPh sb="2" eb="3">
      <t>ナド</t>
    </rPh>
    <phoneticPr fontId="2"/>
  </si>
  <si>
    <t>観光等</t>
    <rPh sb="0" eb="2">
      <t>カンコウ</t>
    </rPh>
    <rPh sb="2" eb="3">
      <t>ナド</t>
    </rPh>
    <phoneticPr fontId="2"/>
  </si>
  <si>
    <t>合計</t>
    <rPh sb="0" eb="2">
      <t>ゴウケイ</t>
    </rPh>
    <phoneticPr fontId="2"/>
  </si>
  <si>
    <t>人口</t>
    <rPh sb="0" eb="2">
      <t>ジンコウ</t>
    </rPh>
    <phoneticPr fontId="2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</si>
  <si>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</si>
  <si>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</si>
  <si>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</si>
  <si>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</si>
  <si>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</si>
  <si>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</si>
  <si>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</si>
  <si>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</si>
  <si>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</si>
  <si>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</si>
  <si>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</si>
  <si>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</si>
  <si>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</si>
  <si>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山梨県</t>
  </si>
  <si>
    <t>新潟県</t>
  </si>
  <si>
    <t>富山県</t>
  </si>
  <si>
    <t>石川県</t>
  </si>
  <si>
    <t>長野県</t>
  </si>
  <si>
    <t>福井県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</si>
  <si>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</si>
  <si>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</si>
  <si>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</si>
  <si>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</si>
  <si>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</si>
  <si>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</si>
  <si>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</si>
  <si>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</si>
  <si>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</si>
  <si>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</si>
  <si>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</si>
  <si>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</si>
  <si>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</si>
  <si>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</si>
  <si>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</si>
  <si>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</si>
  <si>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</si>
  <si>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</si>
  <si>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</si>
  <si>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</si>
  <si>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</si>
  <si>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</si>
  <si>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</si>
  <si>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</si>
  <si>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</si>
  <si>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</si>
  <si>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総人口</t>
  </si>
  <si>
    <t>男女計</t>
  </si>
  <si>
    <t>北海道</t>
  </si>
  <si>
    <t>沖縄県</t>
  </si>
  <si>
    <t>参考4</t>
  </si>
  <si>
    <t>宿泊の有無(2区分)，旅行目的(3区分)，
主目的地(47区分)別延べ旅行者数─国内旅行</t>
    <rPh sb="32" eb="33">
      <t>ベツ</t>
    </rPh>
    <phoneticPr fontId="3"/>
  </si>
  <si>
    <t>東北</t>
  </si>
  <si>
    <t>関東</t>
  </si>
  <si>
    <t>北陸信越</t>
  </si>
  <si>
    <t>中部</t>
  </si>
  <si>
    <t>近畿</t>
  </si>
  <si>
    <t>中国</t>
  </si>
  <si>
    <t>四国</t>
  </si>
  <si>
    <t>九州</t>
  </si>
  <si>
    <t>参考表５都道府県，男女別人口の計算表－総人口，日本人人口</t>
    <rPh sb="0" eb="2">
      <t>サンコウ</t>
    </rPh>
    <rPh sb="2" eb="3">
      <t>ヒョウ</t>
    </rPh>
    <rPh sb="17" eb="18">
      <t>ヒョウ</t>
    </rPh>
    <rPh sb="19" eb="22">
      <t>ソウジンコウ</t>
    </rPh>
    <rPh sb="23" eb="28">
      <t>ニホンジンジンコウ</t>
    </rPh>
    <phoneticPr fontId="3"/>
  </si>
  <si>
    <t>ReferenceTable5.ComputationofPopulationbySexforPrefectures-Totalpopulation,Japanesepopulation</t>
  </si>
  <si>
    <t>Totalpopulation</t>
  </si>
  <si>
    <t>Bothsexes</t>
  </si>
  <si>
    <t>都道府県</t>
  </si>
  <si>
    <t>2018年10月1日～2019年9月30日</t>
  </si>
  <si>
    <t>現在人口</t>
    <rPh sb="0" eb="1">
      <t>ウツツ</t>
    </rPh>
    <rPh sb="1" eb="2">
      <t>ザイ</t>
    </rPh>
    <phoneticPr fontId="8"/>
  </si>
  <si>
    <t>Oct.1,2018toSept.30,2019</t>
  </si>
  <si>
    <t>自然増減</t>
    <rPh sb="3" eb="4">
      <t>ヘ</t>
    </rPh>
    <phoneticPr fontId="8"/>
  </si>
  <si>
    <t>社会増減</t>
    <rPh sb="3" eb="4">
      <t>ヘ</t>
    </rPh>
    <phoneticPr fontId="8"/>
  </si>
  <si>
    <t>増減の計</t>
  </si>
  <si>
    <t>Oct.1,2018</t>
  </si>
  <si>
    <t>Naturalchange</t>
  </si>
  <si>
    <t>Netmigration</t>
  </si>
  <si>
    <t>Totalnetchange</t>
  </si>
  <si>
    <t>Oct.1,2019</t>
  </si>
  <si>
    <t>Japan</t>
  </si>
  <si>
    <t>Wakayama-ken</t>
  </si>
  <si>
    <t>参考表５都道府県，男女別人口</t>
  </si>
  <si>
    <t>ReferenceTable5.ComputationofPopulationbySexforPrefectures</t>
  </si>
  <si>
    <t>の計算表－総人口，日本人人口（続き）</t>
    <rPh sb="1" eb="2">
      <t>ケイ</t>
    </rPh>
    <rPh sb="2" eb="3">
      <t>サン</t>
    </rPh>
    <rPh sb="3" eb="4">
      <t>ヒョウ</t>
    </rPh>
    <rPh sb="5" eb="8">
      <t>ソウジンコウ</t>
    </rPh>
    <rPh sb="9" eb="14">
      <t>ニホンジンジンコウ</t>
    </rPh>
    <rPh sb="15" eb="16">
      <t>ツヅ</t>
    </rPh>
    <phoneticPr fontId="3"/>
  </si>
  <si>
    <t>-Totalpopulation,Japanesepopulation-Continued</t>
  </si>
  <si>
    <t>沖縄県</t>
    <rPh sb="2" eb="3">
      <t>ケン</t>
    </rPh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</si>
  <si>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</si>
  <si>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</si>
  <si>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出張/人口</t>
    <rPh sb="0" eb="2">
      <t>シュッチョウ</t>
    </rPh>
    <rPh sb="3" eb="5">
      <t>ジンコウ</t>
    </rPh>
    <phoneticPr fontId="2"/>
  </si>
  <si>
    <t>帰省/人口</t>
    <rPh sb="0" eb="2">
      <t>キセイ</t>
    </rPh>
    <rPh sb="3" eb="5">
      <t>ジンコウ</t>
    </rPh>
    <phoneticPr fontId="2"/>
  </si>
  <si>
    <t>観光/人口</t>
    <rPh sb="0" eb="2">
      <t>カンコウ</t>
    </rPh>
    <rPh sb="3" eb="5">
      <t>ジンコウ</t>
    </rPh>
    <phoneticPr fontId="2"/>
  </si>
  <si>
    <t>東北</t>
    <rPh sb="0" eb="2">
      <t>トウホク</t>
    </rPh>
    <phoneticPr fontId="2"/>
  </si>
  <si>
    <t>関東</t>
    <rPh sb="0" eb="2">
      <t>カントウ</t>
    </rPh>
    <phoneticPr fontId="2"/>
  </si>
  <si>
    <t>北陸信越</t>
    <rPh sb="0" eb="2">
      <t>ホクリク</t>
    </rPh>
    <rPh sb="2" eb="4">
      <t>シンエツ</t>
    </rPh>
    <phoneticPr fontId="2"/>
  </si>
  <si>
    <t>中部</t>
    <rPh sb="0" eb="2">
      <t>チュウブ</t>
    </rPh>
    <phoneticPr fontId="2"/>
  </si>
  <si>
    <t>近畿</t>
    <rPh sb="0" eb="2">
      <t>キンキ</t>
    </rPh>
    <phoneticPr fontId="2"/>
  </si>
  <si>
    <t>中国</t>
    <rPh sb="0" eb="2">
      <t>チュウゴク</t>
    </rPh>
    <phoneticPr fontId="2"/>
  </si>
  <si>
    <t>四国</t>
    <rPh sb="0" eb="2">
      <t>シコク</t>
    </rPh>
    <phoneticPr fontId="2"/>
  </si>
  <si>
    <t>九州</t>
    <rPh sb="0" eb="2">
      <t>キュウシュウ</t>
    </rPh>
    <phoneticPr fontId="2"/>
  </si>
  <si>
    <t>沖縄県</t>
    <phoneticPr fontId="2"/>
  </si>
  <si>
    <t>地方</t>
    <rPh sb="0" eb="2">
      <t>チホウ</t>
    </rPh>
    <phoneticPr fontId="2"/>
  </si>
  <si>
    <t>相関係数</t>
    <rPh sb="0" eb="2">
      <t>ソウカン</t>
    </rPh>
    <rPh sb="2" eb="4">
      <t>ケイスウ</t>
    </rPh>
    <phoneticPr fontId="2"/>
  </si>
  <si>
    <t>最小値</t>
  </si>
  <si>
    <t>第 1 四分位数 (25%)</t>
  </si>
  <si>
    <t>第 2 四分位数 = 中位数 (50%)</t>
  </si>
  <si>
    <t>第 3 四分位数 (75%)</t>
  </si>
  <si>
    <t>最大値</t>
  </si>
  <si>
    <t>平均値</t>
    <rPh sb="0" eb="2">
      <t>ヘイキン</t>
    </rPh>
    <rPh sb="2" eb="3">
      <t>アタイ</t>
    </rPh>
    <phoneticPr fontId="2"/>
  </si>
  <si>
    <t>秋田県÷３</t>
    <phoneticPr fontId="2"/>
  </si>
  <si>
    <t>徳島県÷２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</si>
</sst>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-#,##0;0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4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Meiryo UI"/>
      <family val="3"/>
      <charset val="128"/>
    </font>
    <font>
      <sz val="12"/>
      <color rgb="FF1E1E1E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/>
    <xf numFmtId="38" fontId="7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8" fillId="0" borderId="0"/>
  </cellStyleXfs>
  <cellXfs count="83">
    <xf numFmtId="0" fontId="0" fillId="0" borderId="0" xfId="0">
      <alignment vertical="center"/>
    </xf>
    <xf numFmtId="0" fontId="0" fillId="0" borderId="0" xfId="0" applyAlignment="1">
      <alignment horizontal="right" vertical="top"/>
    </xf>
    <xf numFmtId="0" fontId="0" fillId="0" borderId="0" xfId="0" applyAlignment="1">
      <alignment vertical="top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1" xfId="2" applyFill="1" applyBorder="1" applyAlignment="1">
      <alignment vertical="center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6" fillId="2" borderId="1" xfId="0" applyFont="1" applyFill="1" applyBorder="1">
      <alignment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/>
    </xf>
    <xf numFmtId="0" fontId="6" fillId="0" borderId="8" xfId="0" applyFont="1" applyBorder="1">
      <alignment vertical="center"/>
    </xf>
    <xf numFmtId="176" fontId="4" fillId="0" borderId="9" xfId="0" applyNumberFormat="1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0" fontId="4" fillId="0" borderId="8" xfId="0" applyFont="1" applyBorder="1">
      <alignment vertical="center"/>
    </xf>
    <xf numFmtId="176" fontId="4" fillId="0" borderId="11" xfId="0" applyNumberFormat="1" applyFont="1" applyBorder="1" applyAlignment="1">
      <alignment horizontal="right" vertical="center"/>
    </xf>
    <xf numFmtId="176" fontId="4" fillId="0" borderId="12" xfId="0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4" fillId="0" borderId="4" xfId="0" applyFont="1" applyBorder="1">
      <alignment vertical="center"/>
    </xf>
    <xf numFmtId="176" fontId="4" fillId="0" borderId="13" xfId="0" applyNumberFormat="1" applyFont="1" applyBorder="1" applyAlignment="1">
      <alignment horizontal="right" vertical="center"/>
    </xf>
    <xf numFmtId="49" fontId="7" fillId="0" borderId="0" xfId="6" applyNumberFormat="1" applyFont="1"/>
    <xf numFmtId="0" fontId="7" fillId="0" borderId="0" xfId="6" applyFont="1"/>
    <xf numFmtId="0" fontId="7" fillId="3" borderId="0" xfId="6" applyFont="1" applyFill="1"/>
    <xf numFmtId="0" fontId="7" fillId="4" borderId="0" xfId="6" applyFont="1" applyFill="1"/>
    <xf numFmtId="0" fontId="7" fillId="5" borderId="0" xfId="6" applyFont="1" applyFill="1"/>
    <xf numFmtId="0" fontId="7" fillId="6" borderId="0" xfId="6" applyFont="1" applyFill="1"/>
    <xf numFmtId="49" fontId="15" fillId="0" borderId="0" xfId="6" applyNumberFormat="1" applyFont="1"/>
    <xf numFmtId="3" fontId="14" fillId="0" borderId="0" xfId="4" applyNumberFormat="1" applyFont="1" applyFill="1"/>
    <xf numFmtId="0" fontId="7" fillId="0" borderId="13" xfId="6" applyFont="1" applyBorder="1"/>
    <xf numFmtId="0" fontId="7" fillId="0" borderId="4" xfId="6" applyFont="1" applyBorder="1"/>
    <xf numFmtId="0" fontId="13" fillId="0" borderId="8" xfId="6" applyFont="1" applyBorder="1"/>
    <xf numFmtId="0" fontId="7" fillId="0" borderId="0" xfId="6" applyFont="1" applyAlignment="1">
      <alignment horizontal="distributed"/>
    </xf>
    <xf numFmtId="0" fontId="7" fillId="0" borderId="5" xfId="6" applyFont="1" applyBorder="1"/>
    <xf numFmtId="0" fontId="7" fillId="0" borderId="17" xfId="6" applyFont="1" applyBorder="1"/>
    <xf numFmtId="0" fontId="13" fillId="0" borderId="0" xfId="6" applyFont="1"/>
    <xf numFmtId="0" fontId="7" fillId="0" borderId="0" xfId="6" applyFont="1" applyAlignment="1">
      <alignment horizontal="center"/>
    </xf>
    <xf numFmtId="0" fontId="13" fillId="0" borderId="14" xfId="6" applyFont="1" applyBorder="1"/>
    <xf numFmtId="0" fontId="7" fillId="0" borderId="14" xfId="6" applyFont="1" applyBorder="1" applyAlignment="1">
      <alignment horizontal="center"/>
    </xf>
    <xf numFmtId="0" fontId="13" fillId="0" borderId="15" xfId="6" applyFont="1" applyBorder="1"/>
    <xf numFmtId="0" fontId="13" fillId="0" borderId="14" xfId="6" applyFont="1" applyBorder="1" applyAlignment="1">
      <alignment horizontal="center"/>
    </xf>
    <xf numFmtId="0" fontId="13" fillId="0" borderId="15" xfId="6" applyFont="1" applyBorder="1" applyAlignment="1">
      <alignment horizontal="center"/>
    </xf>
    <xf numFmtId="0" fontId="13" fillId="0" borderId="0" xfId="6" applyFont="1" applyAlignment="1">
      <alignment horizontal="center"/>
    </xf>
    <xf numFmtId="0" fontId="7" fillId="0" borderId="8" xfId="6" applyFont="1" applyBorder="1" applyAlignment="1">
      <alignment horizontal="centerContinuous"/>
    </xf>
    <xf numFmtId="0" fontId="7" fillId="0" borderId="0" xfId="6" applyFont="1" applyAlignment="1">
      <alignment horizontal="centerContinuous"/>
    </xf>
    <xf numFmtId="0" fontId="13" fillId="0" borderId="0" xfId="6" applyFont="1" applyAlignment="1">
      <alignment horizontal="centerContinuous"/>
    </xf>
    <xf numFmtId="0" fontId="7" fillId="0" borderId="15" xfId="6" applyFont="1" applyBorder="1" applyAlignment="1">
      <alignment horizontal="center"/>
    </xf>
    <xf numFmtId="0" fontId="7" fillId="0" borderId="15" xfId="6" applyFont="1" applyBorder="1"/>
    <xf numFmtId="0" fontId="7" fillId="0" borderId="14" xfId="6" applyFont="1" applyBorder="1"/>
    <xf numFmtId="0" fontId="7" fillId="0" borderId="1" xfId="6" applyFont="1" applyBorder="1"/>
    <xf numFmtId="0" fontId="7" fillId="0" borderId="16" xfId="6" applyFont="1" applyBorder="1"/>
    <xf numFmtId="0" fontId="7" fillId="0" borderId="2" xfId="6" applyFont="1" applyBorder="1"/>
    <xf numFmtId="0" fontId="7" fillId="0" borderId="8" xfId="6" applyFont="1" applyBorder="1"/>
    <xf numFmtId="0" fontId="13" fillId="0" borderId="8" xfId="6" applyFont="1" applyBorder="1" applyAlignment="1">
      <alignment horizontal="centerContinuous"/>
    </xf>
    <xf numFmtId="0" fontId="13" fillId="0" borderId="14" xfId="6" applyFont="1" applyBorder="1" applyAlignment="1">
      <alignment horizontal="centerContinuous"/>
    </xf>
    <xf numFmtId="58" fontId="7" fillId="0" borderId="0" xfId="6" applyNumberFormat="1" applyFont="1" applyAlignment="1">
      <alignment horizontal="center"/>
    </xf>
    <xf numFmtId="0" fontId="7" fillId="0" borderId="14" xfId="6" applyFont="1" applyBorder="1" applyAlignment="1">
      <alignment horizontal="centerContinuous"/>
    </xf>
    <xf numFmtId="0" fontId="12" fillId="0" borderId="8" xfId="6" applyFont="1" applyBorder="1" applyAlignment="1">
      <alignment horizontal="center"/>
    </xf>
    <xf numFmtId="0" fontId="12" fillId="0" borderId="0" xfId="6" applyFont="1" applyAlignment="1">
      <alignment horizontal="center"/>
    </xf>
    <xf numFmtId="0" fontId="12" fillId="0" borderId="14" xfId="6" applyFont="1" applyBorder="1" applyAlignment="1">
      <alignment horizontal="center"/>
    </xf>
    <xf numFmtId="0" fontId="12" fillId="0" borderId="13" xfId="6" applyFont="1" applyBorder="1" applyAlignment="1">
      <alignment horizontal="center"/>
    </xf>
    <xf numFmtId="0" fontId="7" fillId="0" borderId="3" xfId="6" applyFont="1" applyBorder="1"/>
    <xf numFmtId="0" fontId="12" fillId="0" borderId="0" xfId="6" applyFont="1" applyAlignment="1">
      <alignment horizontal="right"/>
    </xf>
    <xf numFmtId="0" fontId="11" fillId="0" borderId="0" xfId="6" applyFont="1"/>
    <xf numFmtId="0" fontId="9" fillId="0" borderId="0" xfId="6" applyFont="1"/>
    <xf numFmtId="0" fontId="11" fillId="0" borderId="0" xfId="6" applyFont="1" applyAlignment="1">
      <alignment horizontal="right"/>
    </xf>
    <xf numFmtId="0" fontId="9" fillId="0" borderId="0" xfId="6" applyFont="1" applyAlignment="1">
      <alignment horizontal="right"/>
    </xf>
    <xf numFmtId="0" fontId="12" fillId="0" borderId="0" xfId="6" applyFont="1" applyAlignment="1">
      <alignment horizontal="centerContinuous"/>
    </xf>
    <xf numFmtId="0" fontId="11" fillId="0" borderId="0" xfId="6" applyFont="1" applyAlignment="1">
      <alignment horizontal="centerContinuous"/>
    </xf>
    <xf numFmtId="0" fontId="10" fillId="0" borderId="0" xfId="6" applyFont="1" applyAlignment="1">
      <alignment horizontal="centerContinuous"/>
    </xf>
    <xf numFmtId="0" fontId="9" fillId="0" borderId="0" xfId="6" applyFont="1" applyAlignment="1">
      <alignment horizontal="centerContinuous"/>
    </xf>
    <xf numFmtId="31" fontId="7" fillId="0" borderId="0" xfId="6" applyNumberFormat="1" applyFont="1" applyAlignment="1">
      <alignment horizontal="center"/>
    </xf>
    <xf numFmtId="38" fontId="0" fillId="0" borderId="0" xfId="1" applyFont="1">
      <alignment vertical="center"/>
    </xf>
    <xf numFmtId="2" fontId="0" fillId="0" borderId="0" xfId="0" applyNumberFormat="1">
      <alignment vertical="center"/>
    </xf>
    <xf numFmtId="0" fontId="16" fillId="0" borderId="6" xfId="0" applyFont="1" applyBorder="1">
      <alignment vertical="center"/>
    </xf>
    <xf numFmtId="0" fontId="17" fillId="0" borderId="6" xfId="0" applyFont="1" applyBorder="1">
      <alignment vertical="center"/>
    </xf>
    <xf numFmtId="2" fontId="16" fillId="0" borderId="6" xfId="0" applyNumberFormat="1" applyFont="1" applyBorder="1">
      <alignment vertical="center"/>
    </xf>
    <xf numFmtId="0" fontId="0" fillId="0" borderId="0" xfId="0" applyAlignment="1">
      <alignment vertical="top" wrapText="1"/>
    </xf>
    <xf numFmtId="0" fontId="7" fillId="0" borderId="3" xfId="6" applyFont="1" applyBorder="1" applyAlignment="1">
      <alignment horizontal="distributed"/>
    </xf>
  </cellXfs>
  <cellStyles count="7">
    <cellStyle name="ハイパーリンク" xfId="2" builtinId="8"/>
    <cellStyle name="桁区切り" xfId="1" builtinId="6"/>
    <cellStyle name="桁区切り 2" xfId="4" xr:uid="{EA1F5D3B-BDBD-4876-9DD1-8878E970FB24}"/>
    <cellStyle name="桁区切り 3" xfId="5" xr:uid="{3A3E1934-D2FC-4DBC-92C3-99A569FC7F5F}"/>
    <cellStyle name="標準" xfId="0" builtinId="0"/>
    <cellStyle name="標準 2" xfId="3" xr:uid="{66911300-394B-4688-8317-E40D20385A68}"/>
    <cellStyle name="標準_年報様式ＴＳＴ" xfId="6" xr:uid="{704A2B78-6A18-405E-BF9A-36BA08BE43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/>
              <a:t>地方ごとの旅行目的別の旅行者数（棒グラフ）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'集計表 (地方)'!$B$1</c:f>
              <c:strCache>
                <c:ptCount val="1"/>
                <c:pt idx="0">
                  <c:v>出張等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'集計表 (地方)'!$A$2:$A$11</c:f>
              <c:strCache>
                <c:ptCount val="10"/>
                <c:pt idx="0">
                  <c:v>北海道</c:v>
                </c:pt>
                <c:pt idx="1">
                  <c:v>東北</c:v>
                </c:pt>
                <c:pt idx="2">
                  <c:v>関東</c:v>
                </c:pt>
                <c:pt idx="3">
                  <c:v>北陸信越</c:v>
                </c:pt>
                <c:pt idx="4">
                  <c:v>中部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沖縄県</c:v>
                </c:pt>
              </c:strCache>
            </c:strRef>
          </c:cat>
          <c:val>
            <c:numRef>
              <c:f>'集計表 (地方)'!$B$2:$B$11</c:f>
              <c:numCache>
                <c:formatCode>#,##0_);[Red]\(#,##0\)</c:formatCode>
                <c:ptCount val="10"/>
                <c:pt idx="0">
                  <c:v>3652</c:v>
                </c:pt>
                <c:pt idx="1">
                  <c:v>6161</c:v>
                </c:pt>
                <c:pt idx="2">
                  <c:v>14401</c:v>
                </c:pt>
                <c:pt idx="3">
                  <c:v>3644</c:v>
                </c:pt>
                <c:pt idx="4">
                  <c:v>4684</c:v>
                </c:pt>
                <c:pt idx="5">
                  <c:v>8904</c:v>
                </c:pt>
                <c:pt idx="6">
                  <c:v>2863</c:v>
                </c:pt>
                <c:pt idx="7">
                  <c:v>2045</c:v>
                </c:pt>
                <c:pt idx="8">
                  <c:v>6304</c:v>
                </c:pt>
                <c:pt idx="9">
                  <c:v>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58-4A07-AEE7-EED18599EEB0}"/>
            </c:ext>
          </c:extLst>
        </c:ser>
        <c:ser>
          <c:idx val="1"/>
          <c:order val="1"/>
          <c:tx>
            <c:strRef>
              <c:f>'集計表 (地方)'!$C$1</c:f>
              <c:strCache>
                <c:ptCount val="1"/>
                <c:pt idx="0">
                  <c:v>帰省等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'集計表 (地方)'!$A$2:$A$11</c:f>
              <c:strCache>
                <c:ptCount val="10"/>
                <c:pt idx="0">
                  <c:v>北海道</c:v>
                </c:pt>
                <c:pt idx="1">
                  <c:v>東北</c:v>
                </c:pt>
                <c:pt idx="2">
                  <c:v>関東</c:v>
                </c:pt>
                <c:pt idx="3">
                  <c:v>北陸信越</c:v>
                </c:pt>
                <c:pt idx="4">
                  <c:v>中部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沖縄県</c:v>
                </c:pt>
              </c:strCache>
            </c:strRef>
          </c:cat>
          <c:val>
            <c:numRef>
              <c:f>'集計表 (地方)'!$C$2:$C$11</c:f>
              <c:numCache>
                <c:formatCode>#,##0_);[Red]\(#,##0\)</c:formatCode>
                <c:ptCount val="10"/>
                <c:pt idx="0">
                  <c:v>5052</c:v>
                </c:pt>
                <c:pt idx="1">
                  <c:v>9410</c:v>
                </c:pt>
                <c:pt idx="2">
                  <c:v>19138</c:v>
                </c:pt>
                <c:pt idx="3">
                  <c:v>7450</c:v>
                </c:pt>
                <c:pt idx="4">
                  <c:v>7975</c:v>
                </c:pt>
                <c:pt idx="5">
                  <c:v>11289</c:v>
                </c:pt>
                <c:pt idx="6">
                  <c:v>6533</c:v>
                </c:pt>
                <c:pt idx="7">
                  <c:v>4143</c:v>
                </c:pt>
                <c:pt idx="8">
                  <c:v>11344</c:v>
                </c:pt>
                <c:pt idx="9">
                  <c:v>1127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58-4A07-AEE7-EED18599EEB0}"/>
            </c:ext>
          </c:extLst>
        </c:ser>
        <c:ser>
          <c:idx val="2"/>
          <c:order val="2"/>
          <c:tx>
            <c:strRef>
              <c:f>'集計表 (地方)'!$D$1</c:f>
              <c:strCache>
                <c:ptCount val="1"/>
                <c:pt idx="0">
                  <c:v>観光等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'集計表 (地方)'!$A$2:$A$11</c:f>
              <c:strCache>
                <c:ptCount val="10"/>
                <c:pt idx="0">
                  <c:v>北海道</c:v>
                </c:pt>
                <c:pt idx="1">
                  <c:v>東北</c:v>
                </c:pt>
                <c:pt idx="2">
                  <c:v>関東</c:v>
                </c:pt>
                <c:pt idx="3">
                  <c:v>北陸信越</c:v>
                </c:pt>
                <c:pt idx="4">
                  <c:v>中部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沖縄県</c:v>
                </c:pt>
              </c:strCache>
            </c:strRef>
          </c:cat>
          <c:val>
            <c:numRef>
              <c:f>'集計表 (地方)'!$D$2:$D$11</c:f>
              <c:numCache>
                <c:formatCode>#,##0_);[Red]\(#,##0\)</c:formatCode>
                <c:ptCount val="10"/>
                <c:pt idx="0">
                  <c:v>9768</c:v>
                </c:pt>
                <c:pt idx="1">
                  <c:v>12365</c:v>
                </c:pt>
                <c:pt idx="2">
                  <c:v>45943</c:v>
                </c:pt>
                <c:pt idx="3">
                  <c:v>17450</c:v>
                </c:pt>
                <c:pt idx="4">
                  <c:v>23965</c:v>
                </c:pt>
                <c:pt idx="5">
                  <c:v>24208</c:v>
                </c:pt>
                <c:pt idx="6">
                  <c:v>7740</c:v>
                </c:pt>
                <c:pt idx="7">
                  <c:v>4526</c:v>
                </c:pt>
                <c:pt idx="8">
                  <c:v>15532</c:v>
                </c:pt>
                <c:pt idx="9">
                  <c:v>5446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58-4A07-AEE7-EED18599E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1629680"/>
        <c:axId val="331616720"/>
      </c:barChart>
      <c:catAx>
        <c:axId val="331629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331616720"/>
        <c:crosses val="autoZero"/>
        <c:auto val="1"/>
        <c:lblAlgn val="ctr"/>
        <c:lblOffset val="100"/>
        <c:noMultiLvlLbl val="0"/>
      </c:catAx>
      <c:valAx>
        <c:axId val="331616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/>
                  <a:t>人数（千人）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331629680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en-US" altLang="ja-JP"/>
              <a:t>XY</a:t>
            </a:r>
            <a:r>
              <a:rPr lang="ja-JP" altLang="en-US"/>
              <a:t>座標とも同じ数で割った場合の移動方向</a:t>
            </a:r>
            <a:endParaRPr lang="en-US" alt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en-US" alt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9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Pt>
            <c:idx val="0"/>
            <c:marker>
              <c:symbol val="circle"/>
              <c:size val="9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49DC-41EB-B56A-5CC3D1C18252}"/>
              </c:ext>
            </c:extLst>
          </c:dPt>
          <c:dPt>
            <c:idx val="1"/>
            <c:marker>
              <c:symbol val="triangle"/>
              <c:size val="9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49DC-41EB-B56A-5CC3D1C18252}"/>
              </c:ext>
            </c:extLst>
          </c:dPt>
          <c:dPt>
            <c:idx val="3"/>
            <c:marker>
              <c:symbol val="triangle"/>
              <c:size val="9"/>
              <c:spPr>
                <a:solidFill>
                  <a:srgbClr val="C000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49DC-41EB-B56A-5CC3D1C18252}"/>
              </c:ext>
            </c:extLst>
          </c:dPt>
          <c:dLbls>
            <c:dLbl>
              <c:idx val="0"/>
              <c:layout>
                <c:manualLayout>
                  <c:x val="3.1041713838869372E-2"/>
                  <c:y val="0.17129629629629622"/>
                </c:manualLayout>
              </c:layout>
              <c:tx>
                <c:rich>
                  <a:bodyPr/>
                  <a:lstStyle/>
                  <a:p>
                    <a:fld id="{86EEFEAD-74CD-4894-9411-79703E5FD525}" type="CELLRANGE">
                      <a:rPr lang="en-US" altLang="ja-JP" baseline="0"/>
                      <a:pPr/>
                      <a:t>[CELLRANGE]</a:t>
                    </a:fld>
                    <a:r>
                      <a:rPr lang="en-US" altLang="ja-JP" baseline="0"/>
                      <a:t>, </a:t>
                    </a:r>
                    <a:fld id="{479F6FBA-2C49-4F33-87A8-9A85FEDFE939}" type="YVALUE">
                      <a:rPr lang="en-US" altLang="ja-JP" baseline="0"/>
                      <a:pPr/>
                      <a:t>[Y 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49DC-41EB-B56A-5CC3D1C18252}"/>
                </c:ext>
              </c:extLst>
            </c:dLbl>
            <c:dLbl>
              <c:idx val="1"/>
              <c:layout>
                <c:manualLayout>
                  <c:x val="4.6674451458815491E-2"/>
                  <c:y val="9.722222222222214E-2"/>
                </c:manualLayout>
              </c:layout>
              <c:tx>
                <c:rich>
                  <a:bodyPr/>
                  <a:lstStyle/>
                  <a:p>
                    <a:fld id="{D565D473-6BF1-4164-8834-F9A34AEF32B0}" type="CELLRANGE">
                      <a:rPr lang="en-US" altLang="ja-JP" baseline="0"/>
                      <a:pPr/>
                      <a:t>[CELLRANGE]</a:t>
                    </a:fld>
                    <a:r>
                      <a:rPr lang="en-US" altLang="ja-JP" baseline="0"/>
                      <a:t>, </a:t>
                    </a:r>
                    <a:fld id="{A2712CC8-2B1F-4C83-8B0A-AC59EE718043}" type="YVALUE">
                      <a:rPr lang="en-US" altLang="ja-JP" baseline="0"/>
                      <a:pPr/>
                      <a:t>[Y 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49DC-41EB-B56A-5CC3D1C18252}"/>
                </c:ext>
              </c:extLst>
            </c:dLbl>
            <c:dLbl>
              <c:idx val="2"/>
              <c:layout>
                <c:manualLayout>
                  <c:x val="-0.18346812153482978"/>
                  <c:y val="-0.10185185185185185"/>
                </c:manualLayout>
              </c:layout>
              <c:tx>
                <c:rich>
                  <a:bodyPr/>
                  <a:lstStyle/>
                  <a:p>
                    <a:fld id="{0E3EDBE2-E3CE-4C51-A14D-46E58281BC15}" type="CELLRANGE">
                      <a:rPr lang="en-US" altLang="ja-JP" baseline="0"/>
                      <a:pPr/>
                      <a:t>[CELLRANGE]</a:t>
                    </a:fld>
                    <a:r>
                      <a:rPr lang="en-US" altLang="ja-JP" baseline="0"/>
                      <a:t>, </a:t>
                    </a:r>
                    <a:fld id="{14EF7AE5-067C-428C-95F0-53AE618AC406}" type="YVALUE">
                      <a:rPr lang="en-US" altLang="ja-JP" baseline="0"/>
                      <a:pPr/>
                      <a:t>[Y 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49DC-41EB-B56A-5CC3D1C18252}"/>
                </c:ext>
              </c:extLst>
            </c:dLbl>
            <c:dLbl>
              <c:idx val="3"/>
              <c:layout>
                <c:manualLayout>
                  <c:x val="-0.16168666768061435"/>
                  <c:y val="-0.20833333333333337"/>
                </c:manualLayout>
              </c:layout>
              <c:tx>
                <c:rich>
                  <a:bodyPr/>
                  <a:lstStyle/>
                  <a:p>
                    <a:fld id="{78961CA7-98D2-461A-B2C8-CBF1DA214DD8}" type="CELLRANGE">
                      <a:rPr lang="en-US" altLang="ja-JP" baseline="0"/>
                      <a:pPr/>
                      <a:t>[CELLRANGE]</a:t>
                    </a:fld>
                    <a:r>
                      <a:rPr lang="en-US" altLang="ja-JP" baseline="0"/>
                      <a:t>, </a:t>
                    </a:r>
                    <a:fld id="{6CAB2EB9-56D4-4B8C-9986-DE4667A2BF99}" type="YVALUE">
                      <a:rPr lang="en-US" altLang="ja-JP" baseline="0"/>
                      <a:pPr/>
                      <a:t>[Y 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49DC-41EB-B56A-5CC3D1C182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問３散布図３!$D$2:$D$5</c:f>
              <c:numCache>
                <c:formatCode>#,##0_);[Red]\(#,##0\)</c:formatCode>
                <c:ptCount val="4"/>
                <c:pt idx="0">
                  <c:v>749</c:v>
                </c:pt>
                <c:pt idx="1">
                  <c:v>249.66666666666666</c:v>
                </c:pt>
                <c:pt idx="2">
                  <c:v>632</c:v>
                </c:pt>
                <c:pt idx="3">
                  <c:v>316</c:v>
                </c:pt>
              </c:numCache>
            </c:numRef>
          </c:xVal>
          <c:yVal>
            <c:numRef>
              <c:f>問３散布図３!$C$2:$C$5</c:f>
              <c:numCache>
                <c:formatCode>#,##0_);[Red]\(#,##0\)</c:formatCode>
                <c:ptCount val="4"/>
                <c:pt idx="0">
                  <c:v>812</c:v>
                </c:pt>
                <c:pt idx="1">
                  <c:v>270.66666666666669</c:v>
                </c:pt>
                <c:pt idx="2">
                  <c:v>764</c:v>
                </c:pt>
                <c:pt idx="3">
                  <c:v>382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問３散布図３!$B$2:$B$5</c15:f>
                <c15:dlblRangeCache>
                  <c:ptCount val="4"/>
                  <c:pt idx="0">
                    <c:v>秋田県</c:v>
                  </c:pt>
                  <c:pt idx="1">
                    <c:v>秋田県÷３</c:v>
                  </c:pt>
                  <c:pt idx="2">
                    <c:v>徳島県</c:v>
                  </c:pt>
                  <c:pt idx="3">
                    <c:v>徳島県÷２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49DC-41EB-B56A-5CC3D1C182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2864351"/>
        <c:axId val="1382877311"/>
      </c:scatterChart>
      <c:valAx>
        <c:axId val="1382864351"/>
        <c:scaling>
          <c:orientation val="minMax"/>
          <c:max val="10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</a:rPr>
                  <a:t>観光</a:t>
                </a:r>
                <a:r>
                  <a:rPr lang="ja-JP" altLang="ja-JP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</a:rPr>
                  <a:t>等の旅行者数（千人）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382877311"/>
        <c:crosses val="autoZero"/>
        <c:crossBetween val="midCat"/>
      </c:valAx>
      <c:valAx>
        <c:axId val="1382877311"/>
        <c:scaling>
          <c:orientation val="minMax"/>
          <c:max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ja-JP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</a:rPr>
                  <a:t>出張等の旅行者数（千人）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38286435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/>
              <a:t>地方ごとの旅行目的別の旅行者数（</a:t>
            </a:r>
            <a:r>
              <a:rPr lang="ja-JP" altLang="en-US"/>
              <a:t>帯</a:t>
            </a:r>
            <a:r>
              <a:rPr lang="ja-JP"/>
              <a:t>グラフ）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'集計表 (地方)'!$B$1</c:f>
              <c:strCache>
                <c:ptCount val="1"/>
                <c:pt idx="0">
                  <c:v>出張等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'集計表 (地方)'!$A$2:$A$11</c:f>
              <c:strCache>
                <c:ptCount val="10"/>
                <c:pt idx="0">
                  <c:v>北海道</c:v>
                </c:pt>
                <c:pt idx="1">
                  <c:v>東北</c:v>
                </c:pt>
                <c:pt idx="2">
                  <c:v>関東</c:v>
                </c:pt>
                <c:pt idx="3">
                  <c:v>北陸信越</c:v>
                </c:pt>
                <c:pt idx="4">
                  <c:v>中部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沖縄県</c:v>
                </c:pt>
              </c:strCache>
            </c:strRef>
          </c:cat>
          <c:val>
            <c:numRef>
              <c:f>'集計表 (地方)'!$B$2:$B$11</c:f>
              <c:numCache>
                <c:formatCode>#,##0_);[Red]\(#,##0\)</c:formatCode>
                <c:ptCount val="10"/>
                <c:pt idx="0">
                  <c:v>3652</c:v>
                </c:pt>
                <c:pt idx="1">
                  <c:v>6161</c:v>
                </c:pt>
                <c:pt idx="2">
                  <c:v>14401</c:v>
                </c:pt>
                <c:pt idx="3">
                  <c:v>3644</c:v>
                </c:pt>
                <c:pt idx="4">
                  <c:v>4684</c:v>
                </c:pt>
                <c:pt idx="5">
                  <c:v>8904</c:v>
                </c:pt>
                <c:pt idx="6">
                  <c:v>2863</c:v>
                </c:pt>
                <c:pt idx="7">
                  <c:v>2045</c:v>
                </c:pt>
                <c:pt idx="8">
                  <c:v>6304</c:v>
                </c:pt>
                <c:pt idx="9">
                  <c:v>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BD-4EEC-8F6E-7301B037C980}"/>
            </c:ext>
          </c:extLst>
        </c:ser>
        <c:ser>
          <c:idx val="1"/>
          <c:order val="1"/>
          <c:tx>
            <c:strRef>
              <c:f>'集計表 (地方)'!$C$1</c:f>
              <c:strCache>
                <c:ptCount val="1"/>
                <c:pt idx="0">
                  <c:v>帰省等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'集計表 (地方)'!$A$2:$A$11</c:f>
              <c:strCache>
                <c:ptCount val="10"/>
                <c:pt idx="0">
                  <c:v>北海道</c:v>
                </c:pt>
                <c:pt idx="1">
                  <c:v>東北</c:v>
                </c:pt>
                <c:pt idx="2">
                  <c:v>関東</c:v>
                </c:pt>
                <c:pt idx="3">
                  <c:v>北陸信越</c:v>
                </c:pt>
                <c:pt idx="4">
                  <c:v>中部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沖縄県</c:v>
                </c:pt>
              </c:strCache>
            </c:strRef>
          </c:cat>
          <c:val>
            <c:numRef>
              <c:f>'集計表 (地方)'!$C$2:$C$11</c:f>
              <c:numCache>
                <c:formatCode>#,##0_);[Red]\(#,##0\)</c:formatCode>
                <c:ptCount val="10"/>
                <c:pt idx="0">
                  <c:v>5052</c:v>
                </c:pt>
                <c:pt idx="1">
                  <c:v>9410</c:v>
                </c:pt>
                <c:pt idx="2">
                  <c:v>19138</c:v>
                </c:pt>
                <c:pt idx="3">
                  <c:v>7450</c:v>
                </c:pt>
                <c:pt idx="4">
                  <c:v>7975</c:v>
                </c:pt>
                <c:pt idx="5">
                  <c:v>11289</c:v>
                </c:pt>
                <c:pt idx="6">
                  <c:v>6533</c:v>
                </c:pt>
                <c:pt idx="7">
                  <c:v>4143</c:v>
                </c:pt>
                <c:pt idx="8">
                  <c:v>11344</c:v>
                </c:pt>
                <c:pt idx="9">
                  <c:v>1127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BD-4EEC-8F6E-7301B037C980}"/>
            </c:ext>
          </c:extLst>
        </c:ser>
        <c:ser>
          <c:idx val="2"/>
          <c:order val="2"/>
          <c:tx>
            <c:strRef>
              <c:f>'集計表 (地方)'!$D$1</c:f>
              <c:strCache>
                <c:ptCount val="1"/>
                <c:pt idx="0">
                  <c:v>観光等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'集計表 (地方)'!$A$2:$A$11</c:f>
              <c:strCache>
                <c:ptCount val="10"/>
                <c:pt idx="0">
                  <c:v>北海道</c:v>
                </c:pt>
                <c:pt idx="1">
                  <c:v>東北</c:v>
                </c:pt>
                <c:pt idx="2">
                  <c:v>関東</c:v>
                </c:pt>
                <c:pt idx="3">
                  <c:v>北陸信越</c:v>
                </c:pt>
                <c:pt idx="4">
                  <c:v>中部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沖縄県</c:v>
                </c:pt>
              </c:strCache>
            </c:strRef>
          </c:cat>
          <c:val>
            <c:numRef>
              <c:f>'集計表 (地方)'!$D$2:$D$11</c:f>
              <c:numCache>
                <c:formatCode>#,##0_);[Red]\(#,##0\)</c:formatCode>
                <c:ptCount val="10"/>
                <c:pt idx="0">
                  <c:v>9768</c:v>
                </c:pt>
                <c:pt idx="1">
                  <c:v>12365</c:v>
                </c:pt>
                <c:pt idx="2">
                  <c:v>45943</c:v>
                </c:pt>
                <c:pt idx="3">
                  <c:v>17450</c:v>
                </c:pt>
                <c:pt idx="4">
                  <c:v>23965</c:v>
                </c:pt>
                <c:pt idx="5">
                  <c:v>24208</c:v>
                </c:pt>
                <c:pt idx="6">
                  <c:v>7740</c:v>
                </c:pt>
                <c:pt idx="7">
                  <c:v>4526</c:v>
                </c:pt>
                <c:pt idx="8">
                  <c:v>15532</c:v>
                </c:pt>
                <c:pt idx="9">
                  <c:v>5446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BD-4EEC-8F6E-7301B037C98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331629680"/>
        <c:axId val="331616720"/>
      </c:barChart>
      <c:catAx>
        <c:axId val="3316296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331616720"/>
        <c:crosses val="autoZero"/>
        <c:auto val="1"/>
        <c:lblAlgn val="ctr"/>
        <c:lblOffset val="100"/>
        <c:noMultiLvlLbl val="0"/>
      </c:catAx>
      <c:valAx>
        <c:axId val="33161672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331629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/>
              <a:t>旅行目的組み合わせによる散布図（帰省</a:t>
            </a:r>
            <a:r>
              <a:rPr lang="en-US"/>
              <a:t>-</a:t>
            </a:r>
            <a:r>
              <a:rPr lang="ja-JP"/>
              <a:t>出張）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'集計表（都道府県）'!$D$2:$D$48</c:f>
              <c:numCache>
                <c:formatCode>#,##0_);[Red]\(#,##0\)</c:formatCode>
                <c:ptCount val="47"/>
                <c:pt idx="0">
                  <c:v>5052</c:v>
                </c:pt>
                <c:pt idx="1">
                  <c:v>1566</c:v>
                </c:pt>
                <c:pt idx="2">
                  <c:v>1537</c:v>
                </c:pt>
                <c:pt idx="3">
                  <c:v>1600</c:v>
                </c:pt>
                <c:pt idx="4">
                  <c:v>1349</c:v>
                </c:pt>
                <c:pt idx="5">
                  <c:v>1429</c:v>
                </c:pt>
                <c:pt idx="6">
                  <c:v>1929</c:v>
                </c:pt>
                <c:pt idx="7">
                  <c:v>1564</c:v>
                </c:pt>
                <c:pt idx="8">
                  <c:v>1176</c:v>
                </c:pt>
                <c:pt idx="9">
                  <c:v>879</c:v>
                </c:pt>
                <c:pt idx="10">
                  <c:v>1905</c:v>
                </c:pt>
                <c:pt idx="11">
                  <c:v>3508</c:v>
                </c:pt>
                <c:pt idx="12">
                  <c:v>6081</c:v>
                </c:pt>
                <c:pt idx="13">
                  <c:v>3071</c:v>
                </c:pt>
                <c:pt idx="14">
                  <c:v>2087</c:v>
                </c:pt>
                <c:pt idx="15">
                  <c:v>851</c:v>
                </c:pt>
                <c:pt idx="16">
                  <c:v>975</c:v>
                </c:pt>
                <c:pt idx="17">
                  <c:v>901</c:v>
                </c:pt>
                <c:pt idx="18">
                  <c:v>954</c:v>
                </c:pt>
                <c:pt idx="19">
                  <c:v>3537</c:v>
                </c:pt>
                <c:pt idx="20">
                  <c:v>1550</c:v>
                </c:pt>
                <c:pt idx="21">
                  <c:v>2511</c:v>
                </c:pt>
                <c:pt idx="22">
                  <c:v>2232</c:v>
                </c:pt>
                <c:pt idx="23">
                  <c:v>781</c:v>
                </c:pt>
                <c:pt idx="24">
                  <c:v>474</c:v>
                </c:pt>
                <c:pt idx="25">
                  <c:v>1822</c:v>
                </c:pt>
                <c:pt idx="26">
                  <c:v>3929</c:v>
                </c:pt>
                <c:pt idx="27">
                  <c:v>3288</c:v>
                </c:pt>
                <c:pt idx="28">
                  <c:v>825</c:v>
                </c:pt>
                <c:pt idx="29">
                  <c:v>950</c:v>
                </c:pt>
                <c:pt idx="30">
                  <c:v>406</c:v>
                </c:pt>
                <c:pt idx="31">
                  <c:v>575</c:v>
                </c:pt>
                <c:pt idx="32">
                  <c:v>1673</c:v>
                </c:pt>
                <c:pt idx="33">
                  <c:v>2411</c:v>
                </c:pt>
                <c:pt idx="34">
                  <c:v>1467</c:v>
                </c:pt>
                <c:pt idx="35">
                  <c:v>950</c:v>
                </c:pt>
                <c:pt idx="36">
                  <c:v>1070</c:v>
                </c:pt>
                <c:pt idx="37">
                  <c:v>1190</c:v>
                </c:pt>
                <c:pt idx="38">
                  <c:v>933</c:v>
                </c:pt>
                <c:pt idx="39">
                  <c:v>3567</c:v>
                </c:pt>
                <c:pt idx="40">
                  <c:v>871</c:v>
                </c:pt>
                <c:pt idx="41">
                  <c:v>1318</c:v>
                </c:pt>
                <c:pt idx="42">
                  <c:v>2307</c:v>
                </c:pt>
                <c:pt idx="43">
                  <c:v>1254</c:v>
                </c:pt>
                <c:pt idx="44">
                  <c:v>865</c:v>
                </c:pt>
                <c:pt idx="45">
                  <c:v>1162</c:v>
                </c:pt>
                <c:pt idx="46">
                  <c:v>1127</c:v>
                </c:pt>
              </c:numCache>
            </c:numRef>
          </c:xVal>
          <c:yVal>
            <c:numRef>
              <c:f>'集計表（都道府県）'!$C$2:$C$48</c:f>
              <c:numCache>
                <c:formatCode>#,##0_);[Red]\(#,##0\)</c:formatCode>
                <c:ptCount val="47"/>
                <c:pt idx="0">
                  <c:v>3652</c:v>
                </c:pt>
                <c:pt idx="1">
                  <c:v>1015</c:v>
                </c:pt>
                <c:pt idx="2">
                  <c:v>1158</c:v>
                </c:pt>
                <c:pt idx="3">
                  <c:v>1314</c:v>
                </c:pt>
                <c:pt idx="4">
                  <c:v>812</c:v>
                </c:pt>
                <c:pt idx="5">
                  <c:v>693</c:v>
                </c:pt>
                <c:pt idx="6">
                  <c:v>1169</c:v>
                </c:pt>
                <c:pt idx="7">
                  <c:v>363</c:v>
                </c:pt>
                <c:pt idx="8">
                  <c:v>615</c:v>
                </c:pt>
                <c:pt idx="9">
                  <c:v>509</c:v>
                </c:pt>
                <c:pt idx="10">
                  <c:v>564</c:v>
                </c:pt>
                <c:pt idx="11">
                  <c:v>1548</c:v>
                </c:pt>
                <c:pt idx="12">
                  <c:v>8290</c:v>
                </c:pt>
                <c:pt idx="13">
                  <c:v>2403</c:v>
                </c:pt>
                <c:pt idx="14">
                  <c:v>960</c:v>
                </c:pt>
                <c:pt idx="15">
                  <c:v>820</c:v>
                </c:pt>
                <c:pt idx="16">
                  <c:v>1044</c:v>
                </c:pt>
                <c:pt idx="17">
                  <c:v>398</c:v>
                </c:pt>
                <c:pt idx="18">
                  <c:v>109</c:v>
                </c:pt>
                <c:pt idx="19">
                  <c:v>820</c:v>
                </c:pt>
                <c:pt idx="20">
                  <c:v>214</c:v>
                </c:pt>
                <c:pt idx="21">
                  <c:v>2297</c:v>
                </c:pt>
                <c:pt idx="22">
                  <c:v>917</c:v>
                </c:pt>
                <c:pt idx="23">
                  <c:v>858</c:v>
                </c:pt>
                <c:pt idx="24">
                  <c:v>321</c:v>
                </c:pt>
                <c:pt idx="25">
                  <c:v>1541</c:v>
                </c:pt>
                <c:pt idx="26">
                  <c:v>5010</c:v>
                </c:pt>
                <c:pt idx="27">
                  <c:v>1162</c:v>
                </c:pt>
                <c:pt idx="28">
                  <c:v>605</c:v>
                </c:pt>
                <c:pt idx="29">
                  <c:v>264</c:v>
                </c:pt>
                <c:pt idx="30">
                  <c:v>192</c:v>
                </c:pt>
                <c:pt idx="31">
                  <c:v>495</c:v>
                </c:pt>
                <c:pt idx="32">
                  <c:v>684</c:v>
                </c:pt>
                <c:pt idx="33">
                  <c:v>1242</c:v>
                </c:pt>
                <c:pt idx="34">
                  <c:v>251</c:v>
                </c:pt>
                <c:pt idx="35">
                  <c:v>764</c:v>
                </c:pt>
                <c:pt idx="36">
                  <c:v>749</c:v>
                </c:pt>
                <c:pt idx="37">
                  <c:v>216</c:v>
                </c:pt>
                <c:pt idx="38">
                  <c:v>316</c:v>
                </c:pt>
                <c:pt idx="39">
                  <c:v>3033</c:v>
                </c:pt>
                <c:pt idx="40">
                  <c:v>586</c:v>
                </c:pt>
                <c:pt idx="41">
                  <c:v>492</c:v>
                </c:pt>
                <c:pt idx="42">
                  <c:v>600</c:v>
                </c:pt>
                <c:pt idx="43">
                  <c:v>361</c:v>
                </c:pt>
                <c:pt idx="44">
                  <c:v>603</c:v>
                </c:pt>
                <c:pt idx="45">
                  <c:v>629</c:v>
                </c:pt>
                <c:pt idx="46">
                  <c:v>662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DFA-48D7-B37A-ADE872815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9010864"/>
        <c:axId val="2049010384"/>
      </c:scatterChart>
      <c:valAx>
        <c:axId val="2049010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/>
                  <a:t>帰省等の旅行者数（千人）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2049010384"/>
        <c:crosses val="autoZero"/>
        <c:crossBetween val="midCat"/>
      </c:valAx>
      <c:valAx>
        <c:axId val="2049010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/>
                  <a:t>出張等の旅行者数（千人）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20490108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/>
              <a:t>旅行目的組み合わせによる散布図（</a:t>
            </a:r>
            <a:r>
              <a:rPr lang="ja-JP" altLang="en-US"/>
              <a:t>観光</a:t>
            </a:r>
            <a:r>
              <a:rPr lang="en-US"/>
              <a:t>-</a:t>
            </a:r>
            <a:r>
              <a:rPr lang="ja-JP"/>
              <a:t>出張）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'集計表（都道府県）'!$E$2:$E$48</c:f>
              <c:numCache>
                <c:formatCode>#,##0_);[Red]\(#,##0\)</c:formatCode>
                <c:ptCount val="47"/>
                <c:pt idx="0">
                  <c:v>9768</c:v>
                </c:pt>
                <c:pt idx="1">
                  <c:v>1097</c:v>
                </c:pt>
                <c:pt idx="2">
                  <c:v>1606</c:v>
                </c:pt>
                <c:pt idx="3">
                  <c:v>3230</c:v>
                </c:pt>
                <c:pt idx="4">
                  <c:v>749</c:v>
                </c:pt>
                <c:pt idx="5">
                  <c:v>1651</c:v>
                </c:pt>
                <c:pt idx="6">
                  <c:v>4032</c:v>
                </c:pt>
                <c:pt idx="7">
                  <c:v>1690</c:v>
                </c:pt>
                <c:pt idx="8">
                  <c:v>5861</c:v>
                </c:pt>
                <c:pt idx="9">
                  <c:v>4346</c:v>
                </c:pt>
                <c:pt idx="10">
                  <c:v>1579</c:v>
                </c:pt>
                <c:pt idx="11">
                  <c:v>9907</c:v>
                </c:pt>
                <c:pt idx="12">
                  <c:v>11162</c:v>
                </c:pt>
                <c:pt idx="13">
                  <c:v>7339</c:v>
                </c:pt>
                <c:pt idx="14">
                  <c:v>3611</c:v>
                </c:pt>
                <c:pt idx="15">
                  <c:v>1537</c:v>
                </c:pt>
                <c:pt idx="16">
                  <c:v>3230</c:v>
                </c:pt>
                <c:pt idx="17">
                  <c:v>1448</c:v>
                </c:pt>
                <c:pt idx="18">
                  <c:v>4059</c:v>
                </c:pt>
                <c:pt idx="19">
                  <c:v>9073</c:v>
                </c:pt>
                <c:pt idx="20">
                  <c:v>2589</c:v>
                </c:pt>
                <c:pt idx="21">
                  <c:v>11118</c:v>
                </c:pt>
                <c:pt idx="22">
                  <c:v>4759</c:v>
                </c:pt>
                <c:pt idx="23">
                  <c:v>4050</c:v>
                </c:pt>
                <c:pt idx="24">
                  <c:v>1540</c:v>
                </c:pt>
                <c:pt idx="25">
                  <c:v>5010</c:v>
                </c:pt>
                <c:pt idx="26">
                  <c:v>7769</c:v>
                </c:pt>
                <c:pt idx="27">
                  <c:v>6430</c:v>
                </c:pt>
                <c:pt idx="28">
                  <c:v>1037</c:v>
                </c:pt>
                <c:pt idx="29">
                  <c:v>2422</c:v>
                </c:pt>
                <c:pt idx="30">
                  <c:v>1336</c:v>
                </c:pt>
                <c:pt idx="31">
                  <c:v>1065</c:v>
                </c:pt>
                <c:pt idx="32">
                  <c:v>1295</c:v>
                </c:pt>
                <c:pt idx="33">
                  <c:v>2551</c:v>
                </c:pt>
                <c:pt idx="34">
                  <c:v>1493</c:v>
                </c:pt>
                <c:pt idx="35">
                  <c:v>632</c:v>
                </c:pt>
                <c:pt idx="36">
                  <c:v>1574</c:v>
                </c:pt>
                <c:pt idx="37">
                  <c:v>1312</c:v>
                </c:pt>
                <c:pt idx="38">
                  <c:v>1008</c:v>
                </c:pt>
                <c:pt idx="39">
                  <c:v>3682</c:v>
                </c:pt>
                <c:pt idx="40">
                  <c:v>683</c:v>
                </c:pt>
                <c:pt idx="41">
                  <c:v>2770</c:v>
                </c:pt>
                <c:pt idx="42">
                  <c:v>2219</c:v>
                </c:pt>
                <c:pt idx="43">
                  <c:v>3291</c:v>
                </c:pt>
                <c:pt idx="44">
                  <c:v>887</c:v>
                </c:pt>
                <c:pt idx="45">
                  <c:v>2001</c:v>
                </c:pt>
                <c:pt idx="46">
                  <c:v>5446</c:v>
                </c:pt>
              </c:numCache>
            </c:numRef>
          </c:xVal>
          <c:yVal>
            <c:numRef>
              <c:f>'集計表（都道府県）'!$C$2:$C$48</c:f>
              <c:numCache>
                <c:formatCode>#,##0_);[Red]\(#,##0\)</c:formatCode>
                <c:ptCount val="47"/>
                <c:pt idx="0">
                  <c:v>3652</c:v>
                </c:pt>
                <c:pt idx="1">
                  <c:v>1015</c:v>
                </c:pt>
                <c:pt idx="2">
                  <c:v>1158</c:v>
                </c:pt>
                <c:pt idx="3">
                  <c:v>1314</c:v>
                </c:pt>
                <c:pt idx="4">
                  <c:v>812</c:v>
                </c:pt>
                <c:pt idx="5">
                  <c:v>693</c:v>
                </c:pt>
                <c:pt idx="6">
                  <c:v>1169</c:v>
                </c:pt>
                <c:pt idx="7">
                  <c:v>363</c:v>
                </c:pt>
                <c:pt idx="8">
                  <c:v>615</c:v>
                </c:pt>
                <c:pt idx="9">
                  <c:v>509</c:v>
                </c:pt>
                <c:pt idx="10">
                  <c:v>564</c:v>
                </c:pt>
                <c:pt idx="11">
                  <c:v>1548</c:v>
                </c:pt>
                <c:pt idx="12">
                  <c:v>8290</c:v>
                </c:pt>
                <c:pt idx="13">
                  <c:v>2403</c:v>
                </c:pt>
                <c:pt idx="14">
                  <c:v>960</c:v>
                </c:pt>
                <c:pt idx="15">
                  <c:v>820</c:v>
                </c:pt>
                <c:pt idx="16">
                  <c:v>1044</c:v>
                </c:pt>
                <c:pt idx="17">
                  <c:v>398</c:v>
                </c:pt>
                <c:pt idx="18">
                  <c:v>109</c:v>
                </c:pt>
                <c:pt idx="19">
                  <c:v>820</c:v>
                </c:pt>
                <c:pt idx="20">
                  <c:v>214</c:v>
                </c:pt>
                <c:pt idx="21">
                  <c:v>2297</c:v>
                </c:pt>
                <c:pt idx="22">
                  <c:v>917</c:v>
                </c:pt>
                <c:pt idx="23">
                  <c:v>858</c:v>
                </c:pt>
                <c:pt idx="24">
                  <c:v>321</c:v>
                </c:pt>
                <c:pt idx="25">
                  <c:v>1541</c:v>
                </c:pt>
                <c:pt idx="26">
                  <c:v>5010</c:v>
                </c:pt>
                <c:pt idx="27">
                  <c:v>1162</c:v>
                </c:pt>
                <c:pt idx="28">
                  <c:v>605</c:v>
                </c:pt>
                <c:pt idx="29">
                  <c:v>264</c:v>
                </c:pt>
                <c:pt idx="30">
                  <c:v>192</c:v>
                </c:pt>
                <c:pt idx="31">
                  <c:v>495</c:v>
                </c:pt>
                <c:pt idx="32">
                  <c:v>684</c:v>
                </c:pt>
                <c:pt idx="33">
                  <c:v>1242</c:v>
                </c:pt>
                <c:pt idx="34">
                  <c:v>251</c:v>
                </c:pt>
                <c:pt idx="35">
                  <c:v>764</c:v>
                </c:pt>
                <c:pt idx="36">
                  <c:v>749</c:v>
                </c:pt>
                <c:pt idx="37">
                  <c:v>216</c:v>
                </c:pt>
                <c:pt idx="38">
                  <c:v>316</c:v>
                </c:pt>
                <c:pt idx="39">
                  <c:v>3033</c:v>
                </c:pt>
                <c:pt idx="40">
                  <c:v>586</c:v>
                </c:pt>
                <c:pt idx="41">
                  <c:v>492</c:v>
                </c:pt>
                <c:pt idx="42">
                  <c:v>600</c:v>
                </c:pt>
                <c:pt idx="43">
                  <c:v>361</c:v>
                </c:pt>
                <c:pt idx="44">
                  <c:v>603</c:v>
                </c:pt>
                <c:pt idx="45">
                  <c:v>629</c:v>
                </c:pt>
                <c:pt idx="46">
                  <c:v>662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55-4AB7-BDC5-4AB52CE4E1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9010864"/>
        <c:axId val="2049010384"/>
      </c:scatterChart>
      <c:valAx>
        <c:axId val="2049010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/>
                  <a:t>観光</a:t>
                </a:r>
                <a:r>
                  <a:rPr lang="ja-JP"/>
                  <a:t>等の旅行者数（千人）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2049010384"/>
        <c:crosses val="autoZero"/>
        <c:crossBetween val="midCat"/>
      </c:valAx>
      <c:valAx>
        <c:axId val="2049010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/>
                  <a:t>出張等の旅行者数（千人）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20490108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/>
              <a:t>旅行目的組み合わせによる散布図（</a:t>
            </a:r>
            <a:r>
              <a:rPr lang="ja-JP" altLang="en-US"/>
              <a:t>観光</a:t>
            </a:r>
            <a:r>
              <a:rPr lang="en-US"/>
              <a:t>-</a:t>
            </a:r>
            <a:r>
              <a:rPr lang="ja-JP" altLang="en-US"/>
              <a:t>帰省</a:t>
            </a:r>
            <a:r>
              <a:rPr lang="ja-JP"/>
              <a:t>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'集計表（都道府県）'!$C$2:$C$48</c:f>
              <c:numCache>
                <c:formatCode>#,##0_);[Red]\(#,##0\)</c:formatCode>
                <c:ptCount val="47"/>
                <c:pt idx="0">
                  <c:v>3652</c:v>
                </c:pt>
                <c:pt idx="1">
                  <c:v>1015</c:v>
                </c:pt>
                <c:pt idx="2">
                  <c:v>1158</c:v>
                </c:pt>
                <c:pt idx="3">
                  <c:v>1314</c:v>
                </c:pt>
                <c:pt idx="4">
                  <c:v>812</c:v>
                </c:pt>
                <c:pt idx="5">
                  <c:v>693</c:v>
                </c:pt>
                <c:pt idx="6">
                  <c:v>1169</c:v>
                </c:pt>
                <c:pt idx="7">
                  <c:v>363</c:v>
                </c:pt>
                <c:pt idx="8">
                  <c:v>615</c:v>
                </c:pt>
                <c:pt idx="9">
                  <c:v>509</c:v>
                </c:pt>
                <c:pt idx="10">
                  <c:v>564</c:v>
                </c:pt>
                <c:pt idx="11">
                  <c:v>1548</c:v>
                </c:pt>
                <c:pt idx="12">
                  <c:v>8290</c:v>
                </c:pt>
                <c:pt idx="13">
                  <c:v>2403</c:v>
                </c:pt>
                <c:pt idx="14">
                  <c:v>960</c:v>
                </c:pt>
                <c:pt idx="15">
                  <c:v>820</c:v>
                </c:pt>
                <c:pt idx="16">
                  <c:v>1044</c:v>
                </c:pt>
                <c:pt idx="17">
                  <c:v>398</c:v>
                </c:pt>
                <c:pt idx="18">
                  <c:v>109</c:v>
                </c:pt>
                <c:pt idx="19">
                  <c:v>820</c:v>
                </c:pt>
                <c:pt idx="20">
                  <c:v>214</c:v>
                </c:pt>
                <c:pt idx="21">
                  <c:v>2297</c:v>
                </c:pt>
                <c:pt idx="22">
                  <c:v>917</c:v>
                </c:pt>
                <c:pt idx="23">
                  <c:v>858</c:v>
                </c:pt>
                <c:pt idx="24">
                  <c:v>321</c:v>
                </c:pt>
                <c:pt idx="25">
                  <c:v>1541</c:v>
                </c:pt>
                <c:pt idx="26">
                  <c:v>5010</c:v>
                </c:pt>
                <c:pt idx="27">
                  <c:v>1162</c:v>
                </c:pt>
                <c:pt idx="28">
                  <c:v>605</c:v>
                </c:pt>
                <c:pt idx="29">
                  <c:v>264</c:v>
                </c:pt>
                <c:pt idx="30">
                  <c:v>192</c:v>
                </c:pt>
                <c:pt idx="31">
                  <c:v>495</c:v>
                </c:pt>
                <c:pt idx="32">
                  <c:v>684</c:v>
                </c:pt>
                <c:pt idx="33">
                  <c:v>1242</c:v>
                </c:pt>
                <c:pt idx="34">
                  <c:v>251</c:v>
                </c:pt>
                <c:pt idx="35">
                  <c:v>764</c:v>
                </c:pt>
                <c:pt idx="36">
                  <c:v>749</c:v>
                </c:pt>
                <c:pt idx="37">
                  <c:v>216</c:v>
                </c:pt>
                <c:pt idx="38">
                  <c:v>316</c:v>
                </c:pt>
                <c:pt idx="39">
                  <c:v>3033</c:v>
                </c:pt>
                <c:pt idx="40">
                  <c:v>586</c:v>
                </c:pt>
                <c:pt idx="41">
                  <c:v>492</c:v>
                </c:pt>
                <c:pt idx="42">
                  <c:v>600</c:v>
                </c:pt>
                <c:pt idx="43">
                  <c:v>361</c:v>
                </c:pt>
                <c:pt idx="44">
                  <c:v>603</c:v>
                </c:pt>
                <c:pt idx="45">
                  <c:v>629</c:v>
                </c:pt>
                <c:pt idx="46">
                  <c:v>662</c:v>
                </c:pt>
              </c:numCache>
            </c:numRef>
          </c:xVal>
          <c:yVal>
            <c:numRef>
              <c:f>'集計表（都道府県）'!$D$2:$D$48</c:f>
              <c:numCache>
                <c:formatCode>#,##0_);[Red]\(#,##0\)</c:formatCode>
                <c:ptCount val="47"/>
                <c:pt idx="0">
                  <c:v>5052</c:v>
                </c:pt>
                <c:pt idx="1">
                  <c:v>1566</c:v>
                </c:pt>
                <c:pt idx="2">
                  <c:v>1537</c:v>
                </c:pt>
                <c:pt idx="3">
                  <c:v>1600</c:v>
                </c:pt>
                <c:pt idx="4">
                  <c:v>1349</c:v>
                </c:pt>
                <c:pt idx="5">
                  <c:v>1429</c:v>
                </c:pt>
                <c:pt idx="6">
                  <c:v>1929</c:v>
                </c:pt>
                <c:pt idx="7">
                  <c:v>1564</c:v>
                </c:pt>
                <c:pt idx="8">
                  <c:v>1176</c:v>
                </c:pt>
                <c:pt idx="9">
                  <c:v>879</c:v>
                </c:pt>
                <c:pt idx="10">
                  <c:v>1905</c:v>
                </c:pt>
                <c:pt idx="11">
                  <c:v>3508</c:v>
                </c:pt>
                <c:pt idx="12">
                  <c:v>6081</c:v>
                </c:pt>
                <c:pt idx="13">
                  <c:v>3071</c:v>
                </c:pt>
                <c:pt idx="14">
                  <c:v>2087</c:v>
                </c:pt>
                <c:pt idx="15">
                  <c:v>851</c:v>
                </c:pt>
                <c:pt idx="16">
                  <c:v>975</c:v>
                </c:pt>
                <c:pt idx="17">
                  <c:v>901</c:v>
                </c:pt>
                <c:pt idx="18">
                  <c:v>954</c:v>
                </c:pt>
                <c:pt idx="19">
                  <c:v>3537</c:v>
                </c:pt>
                <c:pt idx="20">
                  <c:v>1550</c:v>
                </c:pt>
                <c:pt idx="21">
                  <c:v>2511</c:v>
                </c:pt>
                <c:pt idx="22">
                  <c:v>2232</c:v>
                </c:pt>
                <c:pt idx="23">
                  <c:v>781</c:v>
                </c:pt>
                <c:pt idx="24">
                  <c:v>474</c:v>
                </c:pt>
                <c:pt idx="25">
                  <c:v>1822</c:v>
                </c:pt>
                <c:pt idx="26">
                  <c:v>3929</c:v>
                </c:pt>
                <c:pt idx="27">
                  <c:v>3288</c:v>
                </c:pt>
                <c:pt idx="28">
                  <c:v>825</c:v>
                </c:pt>
                <c:pt idx="29">
                  <c:v>950</c:v>
                </c:pt>
                <c:pt idx="30">
                  <c:v>406</c:v>
                </c:pt>
                <c:pt idx="31">
                  <c:v>575</c:v>
                </c:pt>
                <c:pt idx="32">
                  <c:v>1673</c:v>
                </c:pt>
                <c:pt idx="33">
                  <c:v>2411</c:v>
                </c:pt>
                <c:pt idx="34">
                  <c:v>1467</c:v>
                </c:pt>
                <c:pt idx="35">
                  <c:v>950</c:v>
                </c:pt>
                <c:pt idx="36">
                  <c:v>1070</c:v>
                </c:pt>
                <c:pt idx="37">
                  <c:v>1190</c:v>
                </c:pt>
                <c:pt idx="38">
                  <c:v>933</c:v>
                </c:pt>
                <c:pt idx="39">
                  <c:v>3567</c:v>
                </c:pt>
                <c:pt idx="40">
                  <c:v>871</c:v>
                </c:pt>
                <c:pt idx="41">
                  <c:v>1318</c:v>
                </c:pt>
                <c:pt idx="42">
                  <c:v>2307</c:v>
                </c:pt>
                <c:pt idx="43">
                  <c:v>1254</c:v>
                </c:pt>
                <c:pt idx="44">
                  <c:v>865</c:v>
                </c:pt>
                <c:pt idx="45">
                  <c:v>1162</c:v>
                </c:pt>
                <c:pt idx="46">
                  <c:v>1127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82-479A-BB74-8C569ED142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9010864"/>
        <c:axId val="2049010384"/>
      </c:scatterChart>
      <c:valAx>
        <c:axId val="2049010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/>
                  <a:t>帰省等の旅行者数（千人）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2049010384"/>
        <c:crosses val="autoZero"/>
        <c:crossBetween val="midCat"/>
      </c:valAx>
      <c:valAx>
        <c:axId val="2049010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/>
                  <a:t>出張等の旅行者数（千人）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20490108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sz="1200"/>
              <a:t>旅行目的組み合わせによる散布図（</a:t>
            </a:r>
            <a:r>
              <a:rPr lang="ja-JP" altLang="en-US" sz="1200"/>
              <a:t>観光</a:t>
            </a:r>
            <a:r>
              <a:rPr lang="en-US" sz="1200"/>
              <a:t>-</a:t>
            </a:r>
            <a:r>
              <a:rPr lang="ja-JP" sz="1200"/>
              <a:t>出張）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'集計表（都道府県）'!$E$2:$E$48</c:f>
              <c:numCache>
                <c:formatCode>#,##0_);[Red]\(#,##0\)</c:formatCode>
                <c:ptCount val="47"/>
                <c:pt idx="0">
                  <c:v>9768</c:v>
                </c:pt>
                <c:pt idx="1">
                  <c:v>1097</c:v>
                </c:pt>
                <c:pt idx="2">
                  <c:v>1606</c:v>
                </c:pt>
                <c:pt idx="3">
                  <c:v>3230</c:v>
                </c:pt>
                <c:pt idx="4">
                  <c:v>749</c:v>
                </c:pt>
                <c:pt idx="5">
                  <c:v>1651</c:v>
                </c:pt>
                <c:pt idx="6">
                  <c:v>4032</c:v>
                </c:pt>
                <c:pt idx="7">
                  <c:v>1690</c:v>
                </c:pt>
                <c:pt idx="8">
                  <c:v>5861</c:v>
                </c:pt>
                <c:pt idx="9">
                  <c:v>4346</c:v>
                </c:pt>
                <c:pt idx="10">
                  <c:v>1579</c:v>
                </c:pt>
                <c:pt idx="11">
                  <c:v>9907</c:v>
                </c:pt>
                <c:pt idx="12">
                  <c:v>11162</c:v>
                </c:pt>
                <c:pt idx="13">
                  <c:v>7339</c:v>
                </c:pt>
                <c:pt idx="14">
                  <c:v>3611</c:v>
                </c:pt>
                <c:pt idx="15">
                  <c:v>1537</c:v>
                </c:pt>
                <c:pt idx="16">
                  <c:v>3230</c:v>
                </c:pt>
                <c:pt idx="17">
                  <c:v>1448</c:v>
                </c:pt>
                <c:pt idx="18">
                  <c:v>4059</c:v>
                </c:pt>
                <c:pt idx="19">
                  <c:v>9073</c:v>
                </c:pt>
                <c:pt idx="20">
                  <c:v>2589</c:v>
                </c:pt>
                <c:pt idx="21">
                  <c:v>11118</c:v>
                </c:pt>
                <c:pt idx="22">
                  <c:v>4759</c:v>
                </c:pt>
                <c:pt idx="23">
                  <c:v>4050</c:v>
                </c:pt>
                <c:pt idx="24">
                  <c:v>1540</c:v>
                </c:pt>
                <c:pt idx="25">
                  <c:v>5010</c:v>
                </c:pt>
                <c:pt idx="26">
                  <c:v>7769</c:v>
                </c:pt>
                <c:pt idx="27">
                  <c:v>6430</c:v>
                </c:pt>
                <c:pt idx="28">
                  <c:v>1037</c:v>
                </c:pt>
                <c:pt idx="29">
                  <c:v>2422</c:v>
                </c:pt>
                <c:pt idx="30">
                  <c:v>1336</c:v>
                </c:pt>
                <c:pt idx="31">
                  <c:v>1065</c:v>
                </c:pt>
                <c:pt idx="32">
                  <c:v>1295</c:v>
                </c:pt>
                <c:pt idx="33">
                  <c:v>2551</c:v>
                </c:pt>
                <c:pt idx="34">
                  <c:v>1493</c:v>
                </c:pt>
                <c:pt idx="35">
                  <c:v>632</c:v>
                </c:pt>
                <c:pt idx="36">
                  <c:v>1574</c:v>
                </c:pt>
                <c:pt idx="37">
                  <c:v>1312</c:v>
                </c:pt>
                <c:pt idx="38">
                  <c:v>1008</c:v>
                </c:pt>
                <c:pt idx="39">
                  <c:v>3682</c:v>
                </c:pt>
                <c:pt idx="40">
                  <c:v>683</c:v>
                </c:pt>
                <c:pt idx="41">
                  <c:v>2770</c:v>
                </c:pt>
                <c:pt idx="42">
                  <c:v>2219</c:v>
                </c:pt>
                <c:pt idx="43">
                  <c:v>3291</c:v>
                </c:pt>
                <c:pt idx="44">
                  <c:v>887</c:v>
                </c:pt>
                <c:pt idx="45">
                  <c:v>2001</c:v>
                </c:pt>
                <c:pt idx="46">
                  <c:v>5446</c:v>
                </c:pt>
              </c:numCache>
            </c:numRef>
          </c:xVal>
          <c:yVal>
            <c:numRef>
              <c:f>'集計表（都道府県）'!$C$2:$C$48</c:f>
              <c:numCache>
                <c:formatCode>#,##0_);[Red]\(#,##0\)</c:formatCode>
                <c:ptCount val="47"/>
                <c:pt idx="0">
                  <c:v>3652</c:v>
                </c:pt>
                <c:pt idx="1">
                  <c:v>1015</c:v>
                </c:pt>
                <c:pt idx="2">
                  <c:v>1158</c:v>
                </c:pt>
                <c:pt idx="3">
                  <c:v>1314</c:v>
                </c:pt>
                <c:pt idx="4">
                  <c:v>812</c:v>
                </c:pt>
                <c:pt idx="5">
                  <c:v>693</c:v>
                </c:pt>
                <c:pt idx="6">
                  <c:v>1169</c:v>
                </c:pt>
                <c:pt idx="7">
                  <c:v>363</c:v>
                </c:pt>
                <c:pt idx="8">
                  <c:v>615</c:v>
                </c:pt>
                <c:pt idx="9">
                  <c:v>509</c:v>
                </c:pt>
                <c:pt idx="10">
                  <c:v>564</c:v>
                </c:pt>
                <c:pt idx="11">
                  <c:v>1548</c:v>
                </c:pt>
                <c:pt idx="12">
                  <c:v>8290</c:v>
                </c:pt>
                <c:pt idx="13">
                  <c:v>2403</c:v>
                </c:pt>
                <c:pt idx="14">
                  <c:v>960</c:v>
                </c:pt>
                <c:pt idx="15">
                  <c:v>820</c:v>
                </c:pt>
                <c:pt idx="16">
                  <c:v>1044</c:v>
                </c:pt>
                <c:pt idx="17">
                  <c:v>398</c:v>
                </c:pt>
                <c:pt idx="18">
                  <c:v>109</c:v>
                </c:pt>
                <c:pt idx="19">
                  <c:v>820</c:v>
                </c:pt>
                <c:pt idx="20">
                  <c:v>214</c:v>
                </c:pt>
                <c:pt idx="21">
                  <c:v>2297</c:v>
                </c:pt>
                <c:pt idx="22">
                  <c:v>917</c:v>
                </c:pt>
                <c:pt idx="23">
                  <c:v>858</c:v>
                </c:pt>
                <c:pt idx="24">
                  <c:v>321</c:v>
                </c:pt>
                <c:pt idx="25">
                  <c:v>1541</c:v>
                </c:pt>
                <c:pt idx="26">
                  <c:v>5010</c:v>
                </c:pt>
                <c:pt idx="27">
                  <c:v>1162</c:v>
                </c:pt>
                <c:pt idx="28">
                  <c:v>605</c:v>
                </c:pt>
                <c:pt idx="29">
                  <c:v>264</c:v>
                </c:pt>
                <c:pt idx="30">
                  <c:v>192</c:v>
                </c:pt>
                <c:pt idx="31">
                  <c:v>495</c:v>
                </c:pt>
                <c:pt idx="32">
                  <c:v>684</c:v>
                </c:pt>
                <c:pt idx="33">
                  <c:v>1242</c:v>
                </c:pt>
                <c:pt idx="34">
                  <c:v>251</c:v>
                </c:pt>
                <c:pt idx="35">
                  <c:v>764</c:v>
                </c:pt>
                <c:pt idx="36">
                  <c:v>749</c:v>
                </c:pt>
                <c:pt idx="37">
                  <c:v>216</c:v>
                </c:pt>
                <c:pt idx="38">
                  <c:v>316</c:v>
                </c:pt>
                <c:pt idx="39">
                  <c:v>3033</c:v>
                </c:pt>
                <c:pt idx="40">
                  <c:v>586</c:v>
                </c:pt>
                <c:pt idx="41">
                  <c:v>492</c:v>
                </c:pt>
                <c:pt idx="42">
                  <c:v>600</c:v>
                </c:pt>
                <c:pt idx="43">
                  <c:v>361</c:v>
                </c:pt>
                <c:pt idx="44">
                  <c:v>603</c:v>
                </c:pt>
                <c:pt idx="45">
                  <c:v>629</c:v>
                </c:pt>
                <c:pt idx="46">
                  <c:v>662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C85-429E-8ED5-A154A3224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9010864"/>
        <c:axId val="2049010384"/>
      </c:scatterChart>
      <c:valAx>
        <c:axId val="2049010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/>
                  <a:t>観光</a:t>
                </a:r>
                <a:r>
                  <a:rPr lang="ja-JP"/>
                  <a:t>等の旅行者数（千人）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2049010384"/>
        <c:crosses val="autoZero"/>
        <c:crossBetween val="midCat"/>
      </c:valAx>
      <c:valAx>
        <c:axId val="2049010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/>
                  <a:t>出張等の旅行者数（千人）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20490108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altLang="en-US" sz="1200"/>
              <a:t>人口比</a:t>
            </a:r>
            <a:r>
              <a:rPr lang="ja-JP" sz="1200"/>
              <a:t>旅行目的組み合わせによる散布図（</a:t>
            </a:r>
            <a:r>
              <a:rPr lang="ja-JP" altLang="en-US" sz="1200"/>
              <a:t>観光</a:t>
            </a:r>
            <a:r>
              <a:rPr lang="en-US" sz="1200"/>
              <a:t>-</a:t>
            </a:r>
            <a:r>
              <a:rPr lang="ja-JP" sz="1200"/>
              <a:t>出張）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'集計表（都道府県）'!$J$2:$J$48</c:f>
              <c:numCache>
                <c:formatCode>0.00</c:formatCode>
                <c:ptCount val="47"/>
                <c:pt idx="0">
                  <c:v>1.8605540634001703</c:v>
                </c:pt>
                <c:pt idx="1">
                  <c:v>0.88015526677048805</c:v>
                </c:pt>
                <c:pt idx="2">
                  <c:v>1.3090797642026188</c:v>
                </c:pt>
                <c:pt idx="3">
                  <c:v>1.4004721715773523</c:v>
                </c:pt>
                <c:pt idx="4">
                  <c:v>0.77496921851234879</c:v>
                </c:pt>
                <c:pt idx="5">
                  <c:v>1.5320145573860549</c:v>
                </c:pt>
                <c:pt idx="6">
                  <c:v>2.1847512813468732</c:v>
                </c:pt>
                <c:pt idx="7">
                  <c:v>0.59084566796501214</c:v>
                </c:pt>
                <c:pt idx="8">
                  <c:v>3.0305223915325312</c:v>
                </c:pt>
                <c:pt idx="9">
                  <c:v>2.2373737165732455</c:v>
                </c:pt>
                <c:pt idx="10">
                  <c:v>0.21483890551618959</c:v>
                </c:pt>
                <c:pt idx="11">
                  <c:v>1.5827441111598559</c:v>
                </c:pt>
                <c:pt idx="12">
                  <c:v>0.80182962549987735</c:v>
                </c:pt>
                <c:pt idx="13">
                  <c:v>0.7978675985522492</c:v>
                </c:pt>
                <c:pt idx="14">
                  <c:v>1.6243040142935152</c:v>
                </c:pt>
                <c:pt idx="15">
                  <c:v>1.4729248242935806</c:v>
                </c:pt>
                <c:pt idx="16">
                  <c:v>2.839188537061959</c:v>
                </c:pt>
                <c:pt idx="17">
                  <c:v>1.8855713424408513</c:v>
                </c:pt>
                <c:pt idx="18">
                  <c:v>5.0052037348512126</c:v>
                </c:pt>
                <c:pt idx="19">
                  <c:v>4.4284675344959705</c:v>
                </c:pt>
                <c:pt idx="20">
                  <c:v>1.3032401802689739</c:v>
                </c:pt>
                <c:pt idx="21">
                  <c:v>3.0514380567406096</c:v>
                </c:pt>
                <c:pt idx="22">
                  <c:v>0.63014425258522677</c:v>
                </c:pt>
                <c:pt idx="23">
                  <c:v>2.2741540427720643</c:v>
                </c:pt>
                <c:pt idx="24">
                  <c:v>1.0891528159197366</c:v>
                </c:pt>
                <c:pt idx="25">
                  <c:v>1.9396374000806054</c:v>
                </c:pt>
                <c:pt idx="26">
                  <c:v>0.88190258478393957</c:v>
                </c:pt>
                <c:pt idx="27">
                  <c:v>1.1763220817424935</c:v>
                </c:pt>
                <c:pt idx="28">
                  <c:v>0.77962714726382443</c:v>
                </c:pt>
                <c:pt idx="29">
                  <c:v>2.618568047631558</c:v>
                </c:pt>
                <c:pt idx="30">
                  <c:v>2.4047894189265566</c:v>
                </c:pt>
                <c:pt idx="31">
                  <c:v>1.579307951704318</c:v>
                </c:pt>
                <c:pt idx="32">
                  <c:v>0.68533530625226902</c:v>
                </c:pt>
                <c:pt idx="33">
                  <c:v>0.9097143297302559</c:v>
                </c:pt>
                <c:pt idx="34">
                  <c:v>1.099138946475688</c:v>
                </c:pt>
                <c:pt idx="35">
                  <c:v>0.86815929624150212</c:v>
                </c:pt>
                <c:pt idx="36">
                  <c:v>1.6458461207072328</c:v>
                </c:pt>
                <c:pt idx="37">
                  <c:v>0.9796783936858533</c:v>
                </c:pt>
                <c:pt idx="38">
                  <c:v>1.4440660774838867</c:v>
                </c:pt>
                <c:pt idx="39">
                  <c:v>0.72144035704439879</c:v>
                </c:pt>
                <c:pt idx="40">
                  <c:v>0.83833408411080734</c:v>
                </c:pt>
                <c:pt idx="41">
                  <c:v>2.0881642548495165</c:v>
                </c:pt>
                <c:pt idx="42">
                  <c:v>1.2697653366079813</c:v>
                </c:pt>
                <c:pt idx="43">
                  <c:v>2.8984511649290052</c:v>
                </c:pt>
                <c:pt idx="44">
                  <c:v>0.8264224108614453</c:v>
                </c:pt>
                <c:pt idx="45">
                  <c:v>1.2488508512594296</c:v>
                </c:pt>
                <c:pt idx="46">
                  <c:v>3.7476740473228149</c:v>
                </c:pt>
              </c:numCache>
            </c:numRef>
          </c:xVal>
          <c:yVal>
            <c:numRef>
              <c:f>'集計表（都道府県）'!$H$2:$H$48</c:f>
              <c:numCache>
                <c:formatCode>0.00</c:formatCode>
                <c:ptCount val="47"/>
                <c:pt idx="0">
                  <c:v>0.69561255523519872</c:v>
                </c:pt>
                <c:pt idx="1">
                  <c:v>0.81436426232638592</c:v>
                </c:pt>
                <c:pt idx="2">
                  <c:v>0.9439068287338932</c:v>
                </c:pt>
                <c:pt idx="3">
                  <c:v>0.56972768837543064</c:v>
                </c:pt>
                <c:pt idx="4">
                  <c:v>0.84015354530310715</c:v>
                </c:pt>
                <c:pt idx="5">
                  <c:v>0.64305638296095458</c:v>
                </c:pt>
                <c:pt idx="6">
                  <c:v>0.63342615275161074</c:v>
                </c:pt>
                <c:pt idx="7">
                  <c:v>0.12690945412502924</c:v>
                </c:pt>
                <c:pt idx="8">
                  <c:v>0.31799543948003867</c:v>
                </c:pt>
                <c:pt idx="9">
                  <c:v>0.26203939754619926</c:v>
                </c:pt>
                <c:pt idx="10">
                  <c:v>7.6737899120412234E-2</c:v>
                </c:pt>
                <c:pt idx="11">
                  <c:v>0.24730875987437739</c:v>
                </c:pt>
                <c:pt idx="12">
                  <c:v>0.59551761291829275</c:v>
                </c:pt>
                <c:pt idx="13">
                  <c:v>0.26124483435359785</c:v>
                </c:pt>
                <c:pt idx="14">
                  <c:v>0.43182826190024221</c:v>
                </c:pt>
                <c:pt idx="15">
                  <c:v>0.78581545603170866</c:v>
                </c:pt>
                <c:pt idx="16">
                  <c:v>0.91768199154572294</c:v>
                </c:pt>
                <c:pt idx="17">
                  <c:v>0.51827168114051025</c:v>
                </c:pt>
                <c:pt idx="18">
                  <c:v>0.13440926511426021</c:v>
                </c:pt>
                <c:pt idx="19">
                  <c:v>0.40023623699842348</c:v>
                </c:pt>
                <c:pt idx="20">
                  <c:v>0.10772244054753202</c:v>
                </c:pt>
                <c:pt idx="21">
                  <c:v>0.63043292105892978</c:v>
                </c:pt>
                <c:pt idx="22">
                  <c:v>0.12142094549709034</c:v>
                </c:pt>
                <c:pt idx="23">
                  <c:v>0.48178374535763741</c:v>
                </c:pt>
                <c:pt idx="24">
                  <c:v>0.22702471033132171</c:v>
                </c:pt>
                <c:pt idx="25">
                  <c:v>0.59660304062359537</c:v>
                </c:pt>
                <c:pt idx="26">
                  <c:v>0.56871308402207976</c:v>
                </c:pt>
                <c:pt idx="27">
                  <c:v>0.21257951150618623</c:v>
                </c:pt>
                <c:pt idx="28">
                  <c:v>0.45484515341814252</c:v>
                </c:pt>
                <c:pt idx="29">
                  <c:v>0.28542607951062404</c:v>
                </c:pt>
                <c:pt idx="30">
                  <c:v>0.3455984793666908</c:v>
                </c:pt>
                <c:pt idx="31">
                  <c:v>0.73404454093299287</c:v>
                </c:pt>
                <c:pt idx="32">
                  <c:v>0.36198405364984709</c:v>
                </c:pt>
                <c:pt idx="33">
                  <c:v>0.44291070071539707</c:v>
                </c:pt>
                <c:pt idx="34">
                  <c:v>0.18478491330569166</c:v>
                </c:pt>
                <c:pt idx="35">
                  <c:v>1.0494837062159932</c:v>
                </c:pt>
                <c:pt idx="36">
                  <c:v>0.78318852884988399</c:v>
                </c:pt>
                <c:pt idx="37">
                  <c:v>0.16128851603364658</c:v>
                </c:pt>
                <c:pt idx="38">
                  <c:v>0.4527032544493137</c:v>
                </c:pt>
                <c:pt idx="39">
                  <c:v>0.59427718710365596</c:v>
                </c:pt>
                <c:pt idx="40">
                  <c:v>0.71927346015949212</c:v>
                </c:pt>
                <c:pt idx="41">
                  <c:v>0.37089415645702606</c:v>
                </c:pt>
                <c:pt idx="42">
                  <c:v>0.34333447587417248</c:v>
                </c:pt>
                <c:pt idx="43">
                  <c:v>0.31794010043736581</c:v>
                </c:pt>
                <c:pt idx="44">
                  <c:v>0.5618181665720986</c:v>
                </c:pt>
                <c:pt idx="45">
                  <c:v>0.39256730906655735</c:v>
                </c:pt>
                <c:pt idx="46">
                  <c:v>0.45555641192209023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439-4983-806B-45FB3EB56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9010864"/>
        <c:axId val="2049010384"/>
      </c:scatterChart>
      <c:valAx>
        <c:axId val="2049010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/>
                  <a:t>観光</a:t>
                </a:r>
                <a:r>
                  <a:rPr lang="en-US" altLang="ja-JP"/>
                  <a:t>/</a:t>
                </a:r>
                <a:r>
                  <a:rPr lang="ja-JP" altLang="en-US"/>
                  <a:t>人口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2049010384"/>
        <c:crosses val="autoZero"/>
        <c:crossBetween val="midCat"/>
      </c:valAx>
      <c:valAx>
        <c:axId val="2049010384"/>
        <c:scaling>
          <c:orientation val="minMax"/>
          <c:max val="1.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/>
                  <a:t>出張</a:t>
                </a:r>
                <a:r>
                  <a:rPr lang="en-US" altLang="ja-JP"/>
                  <a:t>/</a:t>
                </a:r>
                <a:r>
                  <a:rPr lang="ja-JP" altLang="en-US"/>
                  <a:t>人口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20490108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altLang="en-US" sz="1200"/>
              <a:t>拡大　</a:t>
            </a:r>
            <a:r>
              <a:rPr lang="ja-JP" sz="1200"/>
              <a:t>旅行目的組み合わせによる散布図（</a:t>
            </a:r>
            <a:r>
              <a:rPr lang="ja-JP" altLang="en-US" sz="1200"/>
              <a:t>観光</a:t>
            </a:r>
            <a:r>
              <a:rPr lang="en-US" sz="1200"/>
              <a:t>-</a:t>
            </a:r>
            <a:r>
              <a:rPr lang="ja-JP" sz="1200"/>
              <a:t>出張）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F011217D-F026-438D-A04A-DD744B7979D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D916-4FCA-94E7-BABBF811DB8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E1673C5-E92F-4D6F-B11E-A92B533D113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D916-4FCA-94E7-BABBF811DB8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5D0E2EDE-A3A6-4D64-923F-22E7C8A7C80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D916-4FCA-94E7-BABBF811DB8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ADE9C9CD-6E66-4ECE-B08B-3E46687C818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D916-4FCA-94E7-BABBF811DB8A}"/>
                </c:ext>
              </c:extLst>
            </c:dLbl>
            <c:dLbl>
              <c:idx val="4"/>
              <c:layout>
                <c:manualLayout>
                  <c:x val="-5.1235127741065013E-2"/>
                  <c:y val="-0.1365853658536586"/>
                </c:manualLayout>
              </c:layout>
              <c:tx>
                <c:rich>
                  <a:bodyPr/>
                  <a:lstStyle/>
                  <a:p>
                    <a:fld id="{1C4ABD35-67F1-43AD-B6D2-86B468A89E0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D916-4FCA-94E7-BABBF811DB8A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681A4B85-81D0-4396-9C29-3F31BA14DB3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D916-4FCA-94E7-BABBF811DB8A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06D238FC-0A21-4611-9E9F-B7670B09D1B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D916-4FCA-94E7-BABBF811DB8A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ECA7A1C8-42FF-4BEB-A307-95B440388C7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D916-4FCA-94E7-BABBF811DB8A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EFF62BE2-299A-42AC-905E-A7D46F08076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D916-4FCA-94E7-BABBF811DB8A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371F3E57-94EC-42F7-996B-ADEF975A207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D916-4FCA-94E7-BABBF811DB8A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88B6F2D9-83AC-481F-87CD-A3056CAA981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D916-4FCA-94E7-BABBF811DB8A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7524300E-E77A-4B84-8B4B-CB591EAB27D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D916-4FCA-94E7-BABBF811DB8A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EEC88F50-11B3-4BEB-9E75-2B32BC71A0E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D916-4FCA-94E7-BABBF811DB8A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1DB333D3-7C50-42DD-AA3C-514B7BE6C94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D916-4FCA-94E7-BABBF811DB8A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6F72A68D-7DFA-4A8A-9DDD-179FDF83BB5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D916-4FCA-94E7-BABBF811DB8A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CCCBBFE4-3C87-4286-8D0E-506D3248B48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D916-4FCA-94E7-BABBF811DB8A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D803644E-6115-47E3-AFC4-A1C692D7BAC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D916-4FCA-94E7-BABBF811DB8A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588851F6-0D13-485C-9117-A1156C9404F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D916-4FCA-94E7-BABBF811DB8A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272BA20E-96B6-4DD1-BE63-8EE58E7047F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D916-4FCA-94E7-BABBF811DB8A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42462666-33C8-434A-B2D6-A261A96EAFA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D916-4FCA-94E7-BABBF811DB8A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97F50D7C-A1A5-420F-AACC-76DEAA8D588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D916-4FCA-94E7-BABBF811DB8A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94988842-73DC-472E-8FDF-A71E8C69B8F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D916-4FCA-94E7-BABBF811DB8A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09DE8F00-2ED2-40EA-B50E-CC95810D726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D916-4FCA-94E7-BABBF811DB8A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9A53E259-8548-44BE-B62B-3E665369D52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D916-4FCA-94E7-BABBF811DB8A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C695824D-EC74-4ABF-B225-8B016E67E0C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D916-4FCA-94E7-BABBF811DB8A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2B2E82C4-E515-4312-9B6A-D4760A78A7C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D916-4FCA-94E7-BABBF811DB8A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B580ECAA-9CC9-4FA0-A7F5-FA9B422DC4E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D916-4FCA-94E7-BABBF811DB8A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7672B5B5-C55E-4874-8978-2958446BEC9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D916-4FCA-94E7-BABBF811DB8A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AD94BD80-DFFE-4192-B6E1-C4B1FD66719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D916-4FCA-94E7-BABBF811DB8A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365D315F-A514-4E83-BC87-B502108D71D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D916-4FCA-94E7-BABBF811DB8A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0B8EDB75-6E37-4A34-97B5-1AE22291E1D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D916-4FCA-94E7-BABBF811DB8A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451F2731-D448-4BE1-A212-34A238D0E1C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D916-4FCA-94E7-BABBF811DB8A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D2B004C7-ECE1-4CEE-8FA9-12862C4C797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D916-4FCA-94E7-BABBF811DB8A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fld id="{9B4BEC17-8535-4C12-BD3B-19111A9B9E7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D916-4FCA-94E7-BABBF811DB8A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fld id="{DFF47070-C3F9-4DCE-8F81-94DE216F145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D916-4FCA-94E7-BABBF811DB8A}"/>
                </c:ext>
              </c:extLst>
            </c:dLbl>
            <c:dLbl>
              <c:idx val="35"/>
              <c:layout>
                <c:manualLayout>
                  <c:x val="-0.15370538322319482"/>
                  <c:y val="1.3008130081300754E-2"/>
                </c:manualLayout>
              </c:layout>
              <c:tx>
                <c:rich>
                  <a:bodyPr/>
                  <a:lstStyle/>
                  <a:p>
                    <a:fld id="{1359546B-75A9-4B32-AF39-4A679C2B5F5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4-D916-4FCA-94E7-BABBF811DB8A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D59551F7-5FDD-4217-8209-B23AE7EE067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D916-4FCA-94E7-BABBF811DB8A}"/>
                </c:ext>
              </c:extLst>
            </c:dLbl>
            <c:dLbl>
              <c:idx val="37"/>
              <c:layout>
                <c:manualLayout>
                  <c:x val="2.6837447864367342E-2"/>
                  <c:y val="6.1788617886178863E-2"/>
                </c:manualLayout>
              </c:layout>
              <c:tx>
                <c:rich>
                  <a:bodyPr/>
                  <a:lstStyle/>
                  <a:p>
                    <a:fld id="{AD0C5D20-5AB8-455F-92B3-9E445FEBFD2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6-D916-4FCA-94E7-BABBF811DB8A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51E2E52A-6048-4FD9-BC53-F9B82566AA6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D916-4FCA-94E7-BABBF811DB8A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fld id="{A287AB9C-1182-47C5-9B1D-06836AD1FBD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D916-4FCA-94E7-BABBF811DB8A}"/>
                </c:ext>
              </c:extLst>
            </c:dLbl>
            <c:dLbl>
              <c:idx val="40"/>
              <c:layout>
                <c:manualLayout>
                  <c:x val="-3.6596519815046379E-2"/>
                  <c:y val="7.8048780487804878E-2"/>
                </c:manualLayout>
              </c:layout>
              <c:tx>
                <c:rich>
                  <a:bodyPr/>
                  <a:lstStyle/>
                  <a:p>
                    <a:fld id="{A12637CF-B059-4479-BF85-79440AEFE7D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9-D916-4FCA-94E7-BABBF811DB8A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fld id="{380D4A33-9FDB-437E-8201-C1E56B6B286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D916-4FCA-94E7-BABBF811DB8A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fld id="{F1DC2307-EF09-4D9A-AE2C-48705617274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D916-4FCA-94E7-BABBF811DB8A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fld id="{3FC1E596-33E6-4659-829D-414DA8E52E5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D916-4FCA-94E7-BABBF811DB8A}"/>
                </c:ext>
              </c:extLst>
            </c:dLbl>
            <c:dLbl>
              <c:idx val="44"/>
              <c:layout>
                <c:manualLayout>
                  <c:x val="9.7590719506790331E-3"/>
                  <c:y val="-6.8292682926829273E-2"/>
                </c:manualLayout>
              </c:layout>
              <c:tx>
                <c:rich>
                  <a:bodyPr/>
                  <a:lstStyle/>
                  <a:p>
                    <a:fld id="{A49FE6ED-6724-4D61-AFC5-F3000BE4E7D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D-D916-4FCA-94E7-BABBF811DB8A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fld id="{A9A66259-E9CE-4462-98E0-8C787900965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D916-4FCA-94E7-BABBF811DB8A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fld id="{36C9FF92-C843-4EB9-A07C-C35B828F311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D916-4FCA-94E7-BABBF811DB8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'集計表（都道府県）'!$E$2:$E$48</c:f>
              <c:numCache>
                <c:formatCode>#,##0_);[Red]\(#,##0\)</c:formatCode>
                <c:ptCount val="47"/>
                <c:pt idx="0">
                  <c:v>9768</c:v>
                </c:pt>
                <c:pt idx="1">
                  <c:v>1097</c:v>
                </c:pt>
                <c:pt idx="2">
                  <c:v>1606</c:v>
                </c:pt>
                <c:pt idx="3">
                  <c:v>3230</c:v>
                </c:pt>
                <c:pt idx="4">
                  <c:v>749</c:v>
                </c:pt>
                <c:pt idx="5">
                  <c:v>1651</c:v>
                </c:pt>
                <c:pt idx="6">
                  <c:v>4032</c:v>
                </c:pt>
                <c:pt idx="7">
                  <c:v>1690</c:v>
                </c:pt>
                <c:pt idx="8">
                  <c:v>5861</c:v>
                </c:pt>
                <c:pt idx="9">
                  <c:v>4346</c:v>
                </c:pt>
                <c:pt idx="10">
                  <c:v>1579</c:v>
                </c:pt>
                <c:pt idx="11">
                  <c:v>9907</c:v>
                </c:pt>
                <c:pt idx="12">
                  <c:v>11162</c:v>
                </c:pt>
                <c:pt idx="13">
                  <c:v>7339</c:v>
                </c:pt>
                <c:pt idx="14">
                  <c:v>3611</c:v>
                </c:pt>
                <c:pt idx="15">
                  <c:v>1537</c:v>
                </c:pt>
                <c:pt idx="16">
                  <c:v>3230</c:v>
                </c:pt>
                <c:pt idx="17">
                  <c:v>1448</c:v>
                </c:pt>
                <c:pt idx="18">
                  <c:v>4059</c:v>
                </c:pt>
                <c:pt idx="19">
                  <c:v>9073</c:v>
                </c:pt>
                <c:pt idx="20">
                  <c:v>2589</c:v>
                </c:pt>
                <c:pt idx="21">
                  <c:v>11118</c:v>
                </c:pt>
                <c:pt idx="22">
                  <c:v>4759</c:v>
                </c:pt>
                <c:pt idx="23">
                  <c:v>4050</c:v>
                </c:pt>
                <c:pt idx="24">
                  <c:v>1540</c:v>
                </c:pt>
                <c:pt idx="25">
                  <c:v>5010</c:v>
                </c:pt>
                <c:pt idx="26">
                  <c:v>7769</c:v>
                </c:pt>
                <c:pt idx="27">
                  <c:v>6430</c:v>
                </c:pt>
                <c:pt idx="28">
                  <c:v>1037</c:v>
                </c:pt>
                <c:pt idx="29">
                  <c:v>2422</c:v>
                </c:pt>
                <c:pt idx="30">
                  <c:v>1336</c:v>
                </c:pt>
                <c:pt idx="31">
                  <c:v>1065</c:v>
                </c:pt>
                <c:pt idx="32">
                  <c:v>1295</c:v>
                </c:pt>
                <c:pt idx="33">
                  <c:v>2551</c:v>
                </c:pt>
                <c:pt idx="34">
                  <c:v>1493</c:v>
                </c:pt>
                <c:pt idx="35">
                  <c:v>632</c:v>
                </c:pt>
                <c:pt idx="36">
                  <c:v>1574</c:v>
                </c:pt>
                <c:pt idx="37">
                  <c:v>1312</c:v>
                </c:pt>
                <c:pt idx="38">
                  <c:v>1008</c:v>
                </c:pt>
                <c:pt idx="39">
                  <c:v>3682</c:v>
                </c:pt>
                <c:pt idx="40">
                  <c:v>683</c:v>
                </c:pt>
                <c:pt idx="41">
                  <c:v>2770</c:v>
                </c:pt>
                <c:pt idx="42">
                  <c:v>2219</c:v>
                </c:pt>
                <c:pt idx="43">
                  <c:v>3291</c:v>
                </c:pt>
                <c:pt idx="44">
                  <c:v>887</c:v>
                </c:pt>
                <c:pt idx="45">
                  <c:v>2001</c:v>
                </c:pt>
                <c:pt idx="46">
                  <c:v>5446</c:v>
                </c:pt>
              </c:numCache>
            </c:numRef>
          </c:xVal>
          <c:yVal>
            <c:numRef>
              <c:f>'集計表（都道府県）'!$C$2:$C$48</c:f>
              <c:numCache>
                <c:formatCode>#,##0_);[Red]\(#,##0\)</c:formatCode>
                <c:ptCount val="47"/>
                <c:pt idx="0">
                  <c:v>3652</c:v>
                </c:pt>
                <c:pt idx="1">
                  <c:v>1015</c:v>
                </c:pt>
                <c:pt idx="2">
                  <c:v>1158</c:v>
                </c:pt>
                <c:pt idx="3">
                  <c:v>1314</c:v>
                </c:pt>
                <c:pt idx="4">
                  <c:v>812</c:v>
                </c:pt>
                <c:pt idx="5">
                  <c:v>693</c:v>
                </c:pt>
                <c:pt idx="6">
                  <c:v>1169</c:v>
                </c:pt>
                <c:pt idx="7">
                  <c:v>363</c:v>
                </c:pt>
                <c:pt idx="8">
                  <c:v>615</c:v>
                </c:pt>
                <c:pt idx="9">
                  <c:v>509</c:v>
                </c:pt>
                <c:pt idx="10">
                  <c:v>564</c:v>
                </c:pt>
                <c:pt idx="11">
                  <c:v>1548</c:v>
                </c:pt>
                <c:pt idx="12">
                  <c:v>8290</c:v>
                </c:pt>
                <c:pt idx="13">
                  <c:v>2403</c:v>
                </c:pt>
                <c:pt idx="14">
                  <c:v>960</c:v>
                </c:pt>
                <c:pt idx="15">
                  <c:v>820</c:v>
                </c:pt>
                <c:pt idx="16">
                  <c:v>1044</c:v>
                </c:pt>
                <c:pt idx="17">
                  <c:v>398</c:v>
                </c:pt>
                <c:pt idx="18">
                  <c:v>109</c:v>
                </c:pt>
                <c:pt idx="19">
                  <c:v>820</c:v>
                </c:pt>
                <c:pt idx="20">
                  <c:v>214</c:v>
                </c:pt>
                <c:pt idx="21">
                  <c:v>2297</c:v>
                </c:pt>
                <c:pt idx="22">
                  <c:v>917</c:v>
                </c:pt>
                <c:pt idx="23">
                  <c:v>858</c:v>
                </c:pt>
                <c:pt idx="24">
                  <c:v>321</c:v>
                </c:pt>
                <c:pt idx="25">
                  <c:v>1541</c:v>
                </c:pt>
                <c:pt idx="26">
                  <c:v>5010</c:v>
                </c:pt>
                <c:pt idx="27">
                  <c:v>1162</c:v>
                </c:pt>
                <c:pt idx="28">
                  <c:v>605</c:v>
                </c:pt>
                <c:pt idx="29">
                  <c:v>264</c:v>
                </c:pt>
                <c:pt idx="30">
                  <c:v>192</c:v>
                </c:pt>
                <c:pt idx="31">
                  <c:v>495</c:v>
                </c:pt>
                <c:pt idx="32">
                  <c:v>684</c:v>
                </c:pt>
                <c:pt idx="33">
                  <c:v>1242</c:v>
                </c:pt>
                <c:pt idx="34">
                  <c:v>251</c:v>
                </c:pt>
                <c:pt idx="35">
                  <c:v>764</c:v>
                </c:pt>
                <c:pt idx="36">
                  <c:v>749</c:v>
                </c:pt>
                <c:pt idx="37">
                  <c:v>216</c:v>
                </c:pt>
                <c:pt idx="38">
                  <c:v>316</c:v>
                </c:pt>
                <c:pt idx="39">
                  <c:v>3033</c:v>
                </c:pt>
                <c:pt idx="40">
                  <c:v>586</c:v>
                </c:pt>
                <c:pt idx="41">
                  <c:v>492</c:v>
                </c:pt>
                <c:pt idx="42">
                  <c:v>600</c:v>
                </c:pt>
                <c:pt idx="43">
                  <c:v>361</c:v>
                </c:pt>
                <c:pt idx="44">
                  <c:v>603</c:v>
                </c:pt>
                <c:pt idx="45">
                  <c:v>629</c:v>
                </c:pt>
                <c:pt idx="46">
                  <c:v>662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'集計表（都道府県）'!$B$2:$B$48</c15:f>
                <c15:dlblRangeCache>
                  <c:ptCount val="47"/>
                  <c:pt idx="0">
                    <c:v>北海道</c:v>
                  </c:pt>
                  <c:pt idx="1">
                    <c:v>青森県</c:v>
                  </c:pt>
                  <c:pt idx="2">
                    <c:v>岩手県</c:v>
                  </c:pt>
                  <c:pt idx="3">
                    <c:v>宮城県</c:v>
                  </c:pt>
                  <c:pt idx="4">
                    <c:v>秋田県</c:v>
                  </c:pt>
                  <c:pt idx="5">
                    <c:v>山形県</c:v>
                  </c:pt>
                  <c:pt idx="6">
                    <c:v>福島県</c:v>
                  </c:pt>
                  <c:pt idx="7">
                    <c:v>茨城県</c:v>
                  </c:pt>
                  <c:pt idx="8">
                    <c:v>栃木県</c:v>
                  </c:pt>
                  <c:pt idx="9">
                    <c:v>群馬県</c:v>
                  </c:pt>
                  <c:pt idx="10">
                    <c:v>埼玉県</c:v>
                  </c:pt>
                  <c:pt idx="11">
                    <c:v>千葉県</c:v>
                  </c:pt>
                  <c:pt idx="12">
                    <c:v>東京都</c:v>
                  </c:pt>
                  <c:pt idx="13">
                    <c:v>神奈川県</c:v>
                  </c:pt>
                  <c:pt idx="14">
                    <c:v>新潟県</c:v>
                  </c:pt>
                  <c:pt idx="15">
                    <c:v>富山県</c:v>
                  </c:pt>
                  <c:pt idx="16">
                    <c:v>石川県</c:v>
                  </c:pt>
                  <c:pt idx="17">
                    <c:v>福井県</c:v>
                  </c:pt>
                  <c:pt idx="18">
                    <c:v>山梨県</c:v>
                  </c:pt>
                  <c:pt idx="19">
                    <c:v>長野県</c:v>
                  </c:pt>
                  <c:pt idx="20">
                    <c:v>岐阜県</c:v>
                  </c:pt>
                  <c:pt idx="21">
                    <c:v>静岡県</c:v>
                  </c:pt>
                  <c:pt idx="22">
                    <c:v>愛知県</c:v>
                  </c:pt>
                  <c:pt idx="23">
                    <c:v>三重県</c:v>
                  </c:pt>
                  <c:pt idx="24">
                    <c:v>滋賀県</c:v>
                  </c:pt>
                  <c:pt idx="25">
                    <c:v>京都府</c:v>
                  </c:pt>
                  <c:pt idx="26">
                    <c:v>大阪府</c:v>
                  </c:pt>
                  <c:pt idx="27">
                    <c:v>兵庫県</c:v>
                  </c:pt>
                  <c:pt idx="28">
                    <c:v>奈良県</c:v>
                  </c:pt>
                  <c:pt idx="29">
                    <c:v>和歌山県</c:v>
                  </c:pt>
                  <c:pt idx="30">
                    <c:v>鳥取県</c:v>
                  </c:pt>
                  <c:pt idx="31">
                    <c:v>島根県</c:v>
                  </c:pt>
                  <c:pt idx="32">
                    <c:v>岡山県</c:v>
                  </c:pt>
                  <c:pt idx="33">
                    <c:v>広島県</c:v>
                  </c:pt>
                  <c:pt idx="34">
                    <c:v>山口県</c:v>
                  </c:pt>
                  <c:pt idx="35">
                    <c:v>徳島県</c:v>
                  </c:pt>
                  <c:pt idx="36">
                    <c:v>香川県</c:v>
                  </c:pt>
                  <c:pt idx="37">
                    <c:v>愛媛県</c:v>
                  </c:pt>
                  <c:pt idx="38">
                    <c:v>高知県</c:v>
                  </c:pt>
                  <c:pt idx="39">
                    <c:v>福岡県</c:v>
                  </c:pt>
                  <c:pt idx="40">
                    <c:v>佐賀県</c:v>
                  </c:pt>
                  <c:pt idx="41">
                    <c:v>長崎県</c:v>
                  </c:pt>
                  <c:pt idx="42">
                    <c:v>熊本県</c:v>
                  </c:pt>
                  <c:pt idx="43">
                    <c:v>大分県</c:v>
                  </c:pt>
                  <c:pt idx="44">
                    <c:v>宮崎県</c:v>
                  </c:pt>
                  <c:pt idx="45">
                    <c:v>鹿児島県</c:v>
                  </c:pt>
                  <c:pt idx="46">
                    <c:v>沖縄県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D916-4FCA-94E7-BABBF811DB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9010864"/>
        <c:axId val="2049010384"/>
      </c:scatterChart>
      <c:valAx>
        <c:axId val="2049010864"/>
        <c:scaling>
          <c:orientation val="minMax"/>
          <c:max val="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/>
                  <a:t>観光</a:t>
                </a:r>
                <a:r>
                  <a:rPr lang="ja-JP"/>
                  <a:t>等の旅行者数（千人）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2049010384"/>
        <c:crosses val="autoZero"/>
        <c:crossBetween val="midCat"/>
      </c:valAx>
      <c:valAx>
        <c:axId val="2049010384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/>
                  <a:t>出張等の旅行者数（千人）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20490108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altLang="en-US" sz="1200"/>
              <a:t>拡大　人口比</a:t>
            </a:r>
            <a:r>
              <a:rPr lang="ja-JP" sz="1200"/>
              <a:t>旅行目的組み合わせによる散布図（</a:t>
            </a:r>
            <a:r>
              <a:rPr lang="ja-JP" altLang="en-US" sz="1200"/>
              <a:t>観光</a:t>
            </a:r>
            <a:r>
              <a:rPr lang="en-US" sz="1200"/>
              <a:t>-</a:t>
            </a:r>
            <a:r>
              <a:rPr lang="ja-JP" sz="1200"/>
              <a:t>出張）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16863A41-EB13-438D-9E49-26431CE9591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39AC-4363-932C-E31F79701E5F}"/>
                </c:ext>
              </c:extLst>
            </c:dLbl>
            <c:dLbl>
              <c:idx val="1"/>
              <c:layout>
                <c:manualLayout>
                  <c:x val="5.8554431704074109E-2"/>
                  <c:y val="-4.5528455284552904E-2"/>
                </c:manualLayout>
              </c:layout>
              <c:tx>
                <c:rich>
                  <a:bodyPr/>
                  <a:lstStyle/>
                  <a:p>
                    <a:fld id="{90502086-43A2-473B-A516-DD20113C84B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39AC-4363-932C-E31F79701E5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CA10B77-9559-49E7-B5D4-4EF1D687D05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39AC-4363-932C-E31F79701E5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E321BAE-8B3D-411A-BA73-6DA2797C175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39AC-4363-932C-E31F79701E5F}"/>
                </c:ext>
              </c:extLst>
            </c:dLbl>
            <c:dLbl>
              <c:idx val="4"/>
              <c:layout>
                <c:manualLayout>
                  <c:x val="-0.15370538322319477"/>
                  <c:y val="-7.8048780487804878E-2"/>
                </c:manualLayout>
              </c:layout>
              <c:tx>
                <c:rich>
                  <a:bodyPr/>
                  <a:lstStyle/>
                  <a:p>
                    <a:fld id="{AD4A17A6-4D89-4568-BEF4-6D20DA4BE25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39AC-4363-932C-E31F79701E5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55F06014-1181-4949-836A-AE3A56D7590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39AC-4363-932C-E31F79701E5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23C688D6-047A-425E-AEA0-119256A1CDD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39AC-4363-932C-E31F79701E5F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4E2A70F8-7D90-4D9F-A5F6-3CDE687B60D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39AC-4363-932C-E31F79701E5F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DDF37F54-2332-4A6D-B5C7-93EC8BC2663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39AC-4363-932C-E31F79701E5F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A7B774E3-1E36-4B3E-98BE-20AF692C262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39AC-4363-932C-E31F79701E5F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BFB1E873-984F-407E-B678-C57E249A26F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39AC-4363-932C-E31F79701E5F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AC3FDF79-50E0-4453-9450-3E6A77A9172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39AC-4363-932C-E31F79701E5F}"/>
                </c:ext>
              </c:extLst>
            </c:dLbl>
            <c:dLbl>
              <c:idx val="12"/>
              <c:layout>
                <c:manualLayout>
                  <c:x val="6.3433967679413714E-2"/>
                  <c:y val="-9.7560975609756097E-3"/>
                </c:manualLayout>
              </c:layout>
              <c:tx>
                <c:rich>
                  <a:bodyPr/>
                  <a:lstStyle/>
                  <a:p>
                    <a:fld id="{D58FE6B6-2F3B-4941-9B4C-42EDE88717C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39AC-4363-932C-E31F79701E5F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08163DEF-3062-40AB-B2DD-33C3BD88D6D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39AC-4363-932C-E31F79701E5F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BB6034EA-6626-4B75-80B4-4426091E772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39AC-4363-932C-E31F79701E5F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1E5AB8B9-D4F7-4958-B3D5-E74916FE630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39AC-4363-932C-E31F79701E5F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10F0E82B-83B1-4B01-A310-EA14076CF2C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39AC-4363-932C-E31F79701E5F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C183E5DA-98C3-4BB0-82B6-162761B2160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39AC-4363-932C-E31F79701E5F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5EAFBE80-85FB-4F4A-AA70-D7AE25C86E5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39AC-4363-932C-E31F79701E5F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1A8FA2B1-9706-42F1-9AB3-00F29982E7A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39AC-4363-932C-E31F79701E5F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4165E884-ECB7-4A34-BCE9-43D8432F3EC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39AC-4363-932C-E31F79701E5F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0CCCF491-6990-4D07-A217-D06984BF009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39AC-4363-932C-E31F79701E5F}"/>
                </c:ext>
              </c:extLst>
            </c:dLbl>
            <c:dLbl>
              <c:idx val="22"/>
              <c:layout>
                <c:manualLayout>
                  <c:x val="1.2198839938348702E-2"/>
                  <c:y val="5.2032520325203252E-2"/>
                </c:manualLayout>
              </c:layout>
              <c:tx>
                <c:rich>
                  <a:bodyPr/>
                  <a:lstStyle/>
                  <a:p>
                    <a:fld id="{80EE967C-68FF-44D3-B57D-D49E51BB4F1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39AC-4363-932C-E31F79701E5F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1A4C919C-E457-4759-9C76-82DC0ABBE15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39AC-4363-932C-E31F79701E5F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C0C7D0D8-B4D6-44B2-9569-97848E477D1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39AC-4363-932C-E31F79701E5F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909EB4A6-A285-4BD7-B48B-B545536E36A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39AC-4363-932C-E31F79701E5F}"/>
                </c:ext>
              </c:extLst>
            </c:dLbl>
            <c:dLbl>
              <c:idx val="26"/>
              <c:layout>
                <c:manualLayout>
                  <c:x val="6.8313503654753152E-2"/>
                  <c:y val="5.9619907471703387E-17"/>
                </c:manualLayout>
              </c:layout>
              <c:tx>
                <c:rich>
                  <a:bodyPr/>
                  <a:lstStyle/>
                  <a:p>
                    <a:fld id="{C21C55A7-07B1-42B0-A57E-C42CCFBED95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B-39AC-4363-932C-E31F79701E5F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5F1ED4D8-1AF2-4AD0-98EA-B384748AADC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39AC-4363-932C-E31F79701E5F}"/>
                </c:ext>
              </c:extLst>
            </c:dLbl>
            <c:dLbl>
              <c:idx val="28"/>
              <c:layout>
                <c:manualLayout>
                  <c:x val="1.2198839938348792E-2"/>
                  <c:y val="-1.9512195121951219E-2"/>
                </c:manualLayout>
              </c:layout>
              <c:tx>
                <c:rich>
                  <a:bodyPr/>
                  <a:lstStyle/>
                  <a:p>
                    <a:fld id="{FBAE2CCB-3A5D-4290-84FB-E48A5C16450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D-39AC-4363-932C-E31F79701E5F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B734E68D-6138-458E-9046-F5AD02DE118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39AC-4363-932C-E31F79701E5F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E2DF01BB-1BBF-4617-AFA3-4C60A15637E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39AC-4363-932C-E31F79701E5F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91F5496A-4BAC-487D-A40C-19013ADCDA8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39AC-4363-932C-E31F79701E5F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B92871A8-FB5F-4630-AB89-1D6BB218164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39AC-4363-932C-E31F79701E5F}"/>
                </c:ext>
              </c:extLst>
            </c:dLbl>
            <c:dLbl>
              <c:idx val="33"/>
              <c:layout>
                <c:manualLayout>
                  <c:x val="1.4638607926018461E-2"/>
                  <c:y val="2.9268292682926831E-2"/>
                </c:manualLayout>
              </c:layout>
              <c:tx>
                <c:rich>
                  <a:bodyPr/>
                  <a:lstStyle/>
                  <a:p>
                    <a:fld id="{D9929D99-420B-4DF4-833F-AC406AFE0EA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2-39AC-4363-932C-E31F79701E5F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fld id="{5915AAAB-3693-44EB-94EB-050108F8948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39AC-4363-932C-E31F79701E5F}"/>
                </c:ext>
              </c:extLst>
            </c:dLbl>
            <c:dLbl>
              <c:idx val="35"/>
              <c:layout>
                <c:manualLayout>
                  <c:x val="-0.1488258472478553"/>
                  <c:y val="-6.8292682926829287E-2"/>
                </c:manualLayout>
              </c:layout>
              <c:tx>
                <c:rich>
                  <a:bodyPr/>
                  <a:lstStyle/>
                  <a:p>
                    <a:fld id="{A966B0F6-A763-48F1-A812-5F0B8E49037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4-39AC-4363-932C-E31F79701E5F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D478BF62-0DA5-43B1-8A8A-1C5728E07C2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39AC-4363-932C-E31F79701E5F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0CBDB4F1-C071-4AA1-9FAA-BC4607639F1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39AC-4363-932C-E31F79701E5F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67CB8C44-2ED8-4A4F-969E-00CD3B55732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39AC-4363-932C-E31F79701E5F}"/>
                </c:ext>
              </c:extLst>
            </c:dLbl>
            <c:dLbl>
              <c:idx val="39"/>
              <c:layout>
                <c:manualLayout>
                  <c:x val="-9.0271415543781056E-2"/>
                  <c:y val="4.878048780487805E-2"/>
                </c:manualLayout>
              </c:layout>
              <c:tx>
                <c:rich>
                  <a:bodyPr/>
                  <a:lstStyle/>
                  <a:p>
                    <a:fld id="{189CC14D-B196-4CBB-AA91-7E024C9EC3B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8-39AC-4363-932C-E31F79701E5F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fld id="{F44E0FCE-8369-4F2E-8FF3-32FC6F7D939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39AC-4363-932C-E31F79701E5F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fld id="{D3A2BE87-5063-4065-8001-1D4079F6573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39AC-4363-932C-E31F79701E5F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fld id="{1A0E2C93-CF20-444D-B02F-132B7F67116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39AC-4363-932C-E31F79701E5F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fld id="{C3D95B3F-6A6E-461D-A8C7-3184BE8FDF1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39AC-4363-932C-E31F79701E5F}"/>
                </c:ext>
              </c:extLst>
            </c:dLbl>
            <c:dLbl>
              <c:idx val="44"/>
              <c:layout>
                <c:manualLayout>
                  <c:x val="-0.19030190303824115"/>
                  <c:y val="0.12357723577235773"/>
                </c:manualLayout>
              </c:layout>
              <c:tx>
                <c:rich>
                  <a:bodyPr/>
                  <a:lstStyle/>
                  <a:p>
                    <a:fld id="{AFA81ACA-4AFC-43D9-888F-5AE7024C437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D-39AC-4363-932C-E31F79701E5F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fld id="{490CD360-5BBB-4868-9790-C19D17E3CAF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39AC-4363-932C-E31F79701E5F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fld id="{DB8BCE9C-B9FC-49A7-9307-32817B1086A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39AC-4363-932C-E31F79701E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'集計表（都道府県）'!$J$2:$J$48</c:f>
              <c:numCache>
                <c:formatCode>0.00</c:formatCode>
                <c:ptCount val="47"/>
                <c:pt idx="0">
                  <c:v>1.8605540634001703</c:v>
                </c:pt>
                <c:pt idx="1">
                  <c:v>0.88015526677048805</c:v>
                </c:pt>
                <c:pt idx="2">
                  <c:v>1.3090797642026188</c:v>
                </c:pt>
                <c:pt idx="3">
                  <c:v>1.4004721715773523</c:v>
                </c:pt>
                <c:pt idx="4">
                  <c:v>0.77496921851234879</c:v>
                </c:pt>
                <c:pt idx="5">
                  <c:v>1.5320145573860549</c:v>
                </c:pt>
                <c:pt idx="6">
                  <c:v>2.1847512813468732</c:v>
                </c:pt>
                <c:pt idx="7">
                  <c:v>0.59084566796501214</c:v>
                </c:pt>
                <c:pt idx="8">
                  <c:v>3.0305223915325312</c:v>
                </c:pt>
                <c:pt idx="9">
                  <c:v>2.2373737165732455</c:v>
                </c:pt>
                <c:pt idx="10">
                  <c:v>0.21483890551618959</c:v>
                </c:pt>
                <c:pt idx="11">
                  <c:v>1.5827441111598559</c:v>
                </c:pt>
                <c:pt idx="12">
                  <c:v>0.80182962549987735</c:v>
                </c:pt>
                <c:pt idx="13">
                  <c:v>0.7978675985522492</c:v>
                </c:pt>
                <c:pt idx="14">
                  <c:v>1.6243040142935152</c:v>
                </c:pt>
                <c:pt idx="15">
                  <c:v>1.4729248242935806</c:v>
                </c:pt>
                <c:pt idx="16">
                  <c:v>2.839188537061959</c:v>
                </c:pt>
                <c:pt idx="17">
                  <c:v>1.8855713424408513</c:v>
                </c:pt>
                <c:pt idx="18">
                  <c:v>5.0052037348512126</c:v>
                </c:pt>
                <c:pt idx="19">
                  <c:v>4.4284675344959705</c:v>
                </c:pt>
                <c:pt idx="20">
                  <c:v>1.3032401802689739</c:v>
                </c:pt>
                <c:pt idx="21">
                  <c:v>3.0514380567406096</c:v>
                </c:pt>
                <c:pt idx="22">
                  <c:v>0.63014425258522677</c:v>
                </c:pt>
                <c:pt idx="23">
                  <c:v>2.2741540427720643</c:v>
                </c:pt>
                <c:pt idx="24">
                  <c:v>1.0891528159197366</c:v>
                </c:pt>
                <c:pt idx="25">
                  <c:v>1.9396374000806054</c:v>
                </c:pt>
                <c:pt idx="26">
                  <c:v>0.88190258478393957</c:v>
                </c:pt>
                <c:pt idx="27">
                  <c:v>1.1763220817424935</c:v>
                </c:pt>
                <c:pt idx="28">
                  <c:v>0.77962714726382443</c:v>
                </c:pt>
                <c:pt idx="29">
                  <c:v>2.618568047631558</c:v>
                </c:pt>
                <c:pt idx="30">
                  <c:v>2.4047894189265566</c:v>
                </c:pt>
                <c:pt idx="31">
                  <c:v>1.579307951704318</c:v>
                </c:pt>
                <c:pt idx="32">
                  <c:v>0.68533530625226902</c:v>
                </c:pt>
                <c:pt idx="33">
                  <c:v>0.9097143297302559</c:v>
                </c:pt>
                <c:pt idx="34">
                  <c:v>1.099138946475688</c:v>
                </c:pt>
                <c:pt idx="35">
                  <c:v>0.86815929624150212</c:v>
                </c:pt>
                <c:pt idx="36">
                  <c:v>1.6458461207072328</c:v>
                </c:pt>
                <c:pt idx="37">
                  <c:v>0.9796783936858533</c:v>
                </c:pt>
                <c:pt idx="38">
                  <c:v>1.4440660774838867</c:v>
                </c:pt>
                <c:pt idx="39">
                  <c:v>0.72144035704439879</c:v>
                </c:pt>
                <c:pt idx="40">
                  <c:v>0.83833408411080734</c:v>
                </c:pt>
                <c:pt idx="41">
                  <c:v>2.0881642548495165</c:v>
                </c:pt>
                <c:pt idx="42">
                  <c:v>1.2697653366079813</c:v>
                </c:pt>
                <c:pt idx="43">
                  <c:v>2.8984511649290052</c:v>
                </c:pt>
                <c:pt idx="44">
                  <c:v>0.8264224108614453</c:v>
                </c:pt>
                <c:pt idx="45">
                  <c:v>1.2488508512594296</c:v>
                </c:pt>
                <c:pt idx="46">
                  <c:v>3.7476740473228149</c:v>
                </c:pt>
              </c:numCache>
            </c:numRef>
          </c:xVal>
          <c:yVal>
            <c:numRef>
              <c:f>'集計表（都道府県）'!$H$2:$H$48</c:f>
              <c:numCache>
                <c:formatCode>0.00</c:formatCode>
                <c:ptCount val="47"/>
                <c:pt idx="0">
                  <c:v>0.69561255523519872</c:v>
                </c:pt>
                <c:pt idx="1">
                  <c:v>0.81436426232638592</c:v>
                </c:pt>
                <c:pt idx="2">
                  <c:v>0.9439068287338932</c:v>
                </c:pt>
                <c:pt idx="3">
                  <c:v>0.56972768837543064</c:v>
                </c:pt>
                <c:pt idx="4">
                  <c:v>0.84015354530310715</c:v>
                </c:pt>
                <c:pt idx="5">
                  <c:v>0.64305638296095458</c:v>
                </c:pt>
                <c:pt idx="6">
                  <c:v>0.63342615275161074</c:v>
                </c:pt>
                <c:pt idx="7">
                  <c:v>0.12690945412502924</c:v>
                </c:pt>
                <c:pt idx="8">
                  <c:v>0.31799543948003867</c:v>
                </c:pt>
                <c:pt idx="9">
                  <c:v>0.26203939754619926</c:v>
                </c:pt>
                <c:pt idx="10">
                  <c:v>7.6737899120412234E-2</c:v>
                </c:pt>
                <c:pt idx="11">
                  <c:v>0.24730875987437739</c:v>
                </c:pt>
                <c:pt idx="12">
                  <c:v>0.59551761291829275</c:v>
                </c:pt>
                <c:pt idx="13">
                  <c:v>0.26124483435359785</c:v>
                </c:pt>
                <c:pt idx="14">
                  <c:v>0.43182826190024221</c:v>
                </c:pt>
                <c:pt idx="15">
                  <c:v>0.78581545603170866</c:v>
                </c:pt>
                <c:pt idx="16">
                  <c:v>0.91768199154572294</c:v>
                </c:pt>
                <c:pt idx="17">
                  <c:v>0.51827168114051025</c:v>
                </c:pt>
                <c:pt idx="18">
                  <c:v>0.13440926511426021</c:v>
                </c:pt>
                <c:pt idx="19">
                  <c:v>0.40023623699842348</c:v>
                </c:pt>
                <c:pt idx="20">
                  <c:v>0.10772244054753202</c:v>
                </c:pt>
                <c:pt idx="21">
                  <c:v>0.63043292105892978</c:v>
                </c:pt>
                <c:pt idx="22">
                  <c:v>0.12142094549709034</c:v>
                </c:pt>
                <c:pt idx="23">
                  <c:v>0.48178374535763741</c:v>
                </c:pt>
                <c:pt idx="24">
                  <c:v>0.22702471033132171</c:v>
                </c:pt>
                <c:pt idx="25">
                  <c:v>0.59660304062359537</c:v>
                </c:pt>
                <c:pt idx="26">
                  <c:v>0.56871308402207976</c:v>
                </c:pt>
                <c:pt idx="27">
                  <c:v>0.21257951150618623</c:v>
                </c:pt>
                <c:pt idx="28">
                  <c:v>0.45484515341814252</c:v>
                </c:pt>
                <c:pt idx="29">
                  <c:v>0.28542607951062404</c:v>
                </c:pt>
                <c:pt idx="30">
                  <c:v>0.3455984793666908</c:v>
                </c:pt>
                <c:pt idx="31">
                  <c:v>0.73404454093299287</c:v>
                </c:pt>
                <c:pt idx="32">
                  <c:v>0.36198405364984709</c:v>
                </c:pt>
                <c:pt idx="33">
                  <c:v>0.44291070071539707</c:v>
                </c:pt>
                <c:pt idx="34">
                  <c:v>0.18478491330569166</c:v>
                </c:pt>
                <c:pt idx="35">
                  <c:v>1.0494837062159932</c:v>
                </c:pt>
                <c:pt idx="36">
                  <c:v>0.78318852884988399</c:v>
                </c:pt>
                <c:pt idx="37">
                  <c:v>0.16128851603364658</c:v>
                </c:pt>
                <c:pt idx="38">
                  <c:v>0.4527032544493137</c:v>
                </c:pt>
                <c:pt idx="39">
                  <c:v>0.59427718710365596</c:v>
                </c:pt>
                <c:pt idx="40">
                  <c:v>0.71927346015949212</c:v>
                </c:pt>
                <c:pt idx="41">
                  <c:v>0.37089415645702606</c:v>
                </c:pt>
                <c:pt idx="42">
                  <c:v>0.34333447587417248</c:v>
                </c:pt>
                <c:pt idx="43">
                  <c:v>0.31794010043736581</c:v>
                </c:pt>
                <c:pt idx="44">
                  <c:v>0.5618181665720986</c:v>
                </c:pt>
                <c:pt idx="45">
                  <c:v>0.39256730906655735</c:v>
                </c:pt>
                <c:pt idx="46">
                  <c:v>0.45555641192209023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'集計表（都道府県）'!$B$2:$B$48</c15:f>
                <c15:dlblRangeCache>
                  <c:ptCount val="47"/>
                  <c:pt idx="0">
                    <c:v>北海道</c:v>
                  </c:pt>
                  <c:pt idx="1">
                    <c:v>青森県</c:v>
                  </c:pt>
                  <c:pt idx="2">
                    <c:v>岩手県</c:v>
                  </c:pt>
                  <c:pt idx="3">
                    <c:v>宮城県</c:v>
                  </c:pt>
                  <c:pt idx="4">
                    <c:v>秋田県</c:v>
                  </c:pt>
                  <c:pt idx="5">
                    <c:v>山形県</c:v>
                  </c:pt>
                  <c:pt idx="6">
                    <c:v>福島県</c:v>
                  </c:pt>
                  <c:pt idx="7">
                    <c:v>茨城県</c:v>
                  </c:pt>
                  <c:pt idx="8">
                    <c:v>栃木県</c:v>
                  </c:pt>
                  <c:pt idx="9">
                    <c:v>群馬県</c:v>
                  </c:pt>
                  <c:pt idx="10">
                    <c:v>埼玉県</c:v>
                  </c:pt>
                  <c:pt idx="11">
                    <c:v>千葉県</c:v>
                  </c:pt>
                  <c:pt idx="12">
                    <c:v>東京都</c:v>
                  </c:pt>
                  <c:pt idx="13">
                    <c:v>神奈川県</c:v>
                  </c:pt>
                  <c:pt idx="14">
                    <c:v>新潟県</c:v>
                  </c:pt>
                  <c:pt idx="15">
                    <c:v>富山県</c:v>
                  </c:pt>
                  <c:pt idx="16">
                    <c:v>石川県</c:v>
                  </c:pt>
                  <c:pt idx="17">
                    <c:v>福井県</c:v>
                  </c:pt>
                  <c:pt idx="18">
                    <c:v>山梨県</c:v>
                  </c:pt>
                  <c:pt idx="19">
                    <c:v>長野県</c:v>
                  </c:pt>
                  <c:pt idx="20">
                    <c:v>岐阜県</c:v>
                  </c:pt>
                  <c:pt idx="21">
                    <c:v>静岡県</c:v>
                  </c:pt>
                  <c:pt idx="22">
                    <c:v>愛知県</c:v>
                  </c:pt>
                  <c:pt idx="23">
                    <c:v>三重県</c:v>
                  </c:pt>
                  <c:pt idx="24">
                    <c:v>滋賀県</c:v>
                  </c:pt>
                  <c:pt idx="25">
                    <c:v>京都府</c:v>
                  </c:pt>
                  <c:pt idx="26">
                    <c:v>大阪府</c:v>
                  </c:pt>
                  <c:pt idx="27">
                    <c:v>兵庫県</c:v>
                  </c:pt>
                  <c:pt idx="28">
                    <c:v>奈良県</c:v>
                  </c:pt>
                  <c:pt idx="29">
                    <c:v>和歌山県</c:v>
                  </c:pt>
                  <c:pt idx="30">
                    <c:v>鳥取県</c:v>
                  </c:pt>
                  <c:pt idx="31">
                    <c:v>島根県</c:v>
                  </c:pt>
                  <c:pt idx="32">
                    <c:v>岡山県</c:v>
                  </c:pt>
                  <c:pt idx="33">
                    <c:v>広島県</c:v>
                  </c:pt>
                  <c:pt idx="34">
                    <c:v>山口県</c:v>
                  </c:pt>
                  <c:pt idx="35">
                    <c:v>徳島県</c:v>
                  </c:pt>
                  <c:pt idx="36">
                    <c:v>香川県</c:v>
                  </c:pt>
                  <c:pt idx="37">
                    <c:v>愛媛県</c:v>
                  </c:pt>
                  <c:pt idx="38">
                    <c:v>高知県</c:v>
                  </c:pt>
                  <c:pt idx="39">
                    <c:v>福岡県</c:v>
                  </c:pt>
                  <c:pt idx="40">
                    <c:v>佐賀県</c:v>
                  </c:pt>
                  <c:pt idx="41">
                    <c:v>長崎県</c:v>
                  </c:pt>
                  <c:pt idx="42">
                    <c:v>熊本県</c:v>
                  </c:pt>
                  <c:pt idx="43">
                    <c:v>大分県</c:v>
                  </c:pt>
                  <c:pt idx="44">
                    <c:v>宮崎県</c:v>
                  </c:pt>
                  <c:pt idx="45">
                    <c:v>鹿児島県</c:v>
                  </c:pt>
                  <c:pt idx="46">
                    <c:v>沖縄県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39AC-4363-932C-E31F79701E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9010864"/>
        <c:axId val="2049010384"/>
      </c:scatterChart>
      <c:valAx>
        <c:axId val="2049010864"/>
        <c:scaling>
          <c:orientation val="minMax"/>
          <c:max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/>
                  <a:t>観光</a:t>
                </a:r>
                <a:r>
                  <a:rPr lang="en-US" altLang="ja-JP"/>
                  <a:t>/</a:t>
                </a:r>
                <a:r>
                  <a:rPr lang="ja-JP" altLang="en-US"/>
                  <a:t>人口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2049010384"/>
        <c:crosses val="autoZero"/>
        <c:crossBetween val="midCat"/>
      </c:valAx>
      <c:valAx>
        <c:axId val="2049010384"/>
        <c:scaling>
          <c:orientation val="minMax"/>
          <c:max val="1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/>
                  <a:t>出張</a:t>
                </a:r>
                <a:r>
                  <a:rPr lang="en-US" altLang="ja-JP"/>
                  <a:t>/</a:t>
                </a:r>
                <a:r>
                  <a:rPr lang="ja-JP" altLang="en-US"/>
                  <a:t>人口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20490108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r>
              <a:rPr lang="ja-JP" altLang="en-US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帰省</a:t>
            </a:r>
            <a:r>
              <a:rPr lang="en-US" altLang="ja-JP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/</a:t>
            </a:r>
            <a:r>
              <a:rPr lang="ja-JP" altLang="en-US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人口</a:t>
            </a:r>
          </a:p>
        </cx:rich>
      </cx:tx>
    </cx:title>
    <cx:plotArea>
      <cx:plotAreaRegion>
        <cx:series layoutId="boxWhisker" uniqueId="{91F72FF7-29D5-4001-81FD-4B39624E5000}">
          <cx:spPr>
            <a:solidFill>
              <a:schemeClr val="accent4">
                <a:lumMod val="40000"/>
                <a:lumOff val="60000"/>
              </a:schemeClr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1400"/>
                </a:pPr>
                <a:endParaRPr lang="ja-JP" altLang="en-US" sz="14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  <a:ea typeface="游ゴシック" panose="020B0400000000000000" pitchFamily="50" charset="-128"/>
                </a:endParaRPr>
              </a:p>
            </cx:txPr>
          </cx:dataLabels>
          <cx:dataId val="0"/>
          <cx:layoutPr>
            <cx:visibility nonoutliers="0"/>
            <cx:statistics quartileMethod="exclusive"/>
          </cx:layoutPr>
        </cx:series>
      </cx:plotAreaRegion>
      <cx:axis id="0" hidden="1">
        <cx:catScaling gapWidth="1"/>
        <cx:tickLabels/>
        <cx:txPr>
          <a:bodyPr vertOverflow="overflow" horzOverflow="overflow" wrap="square" lIns="0" tIns="0" rIns="0" bIns="0"/>
          <a:lstStyle/>
          <a:p>
            <a:pPr algn="ctr" rtl="0">
              <a:defRPr sz="900" b="0" i="0">
                <a:solidFill>
                  <a:srgbClr val="595959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 altLang="en-US">
              <a:latin typeface="Meiryo UI" panose="020B0604030504040204" pitchFamily="50" charset="-128"/>
              <a:ea typeface="Meiryo UI" panose="020B0604030504040204" pitchFamily="50" charset="-128"/>
            </a:endParaRPr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900" b="0" i="0">
                <a:solidFill>
                  <a:srgbClr val="595959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 altLang="en-US">
              <a:latin typeface="Meiryo UI" panose="020B0604030504040204" pitchFamily="50" charset="-128"/>
              <a:ea typeface="Meiryo UI" panose="020B0604030504040204" pitchFamily="50" charset="-128"/>
            </a:endParaRPr>
          </a:p>
        </cx:txPr>
      </cx:axis>
    </cx:plotArea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_xlchart.v1.2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r>
              <a:rPr lang="ja-JP" altLang="en-US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観光</a:t>
            </a:r>
            <a:r>
              <a:rPr lang="en-US" altLang="ja-JP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/</a:t>
            </a:r>
            <a:r>
              <a:rPr lang="ja-JP" altLang="en-US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人口</a:t>
            </a:r>
          </a:p>
        </cx:rich>
      </cx:tx>
    </cx:title>
    <cx:plotArea>
      <cx:plotAreaRegion>
        <cx:series layoutId="boxWhisker" uniqueId="{DE83D868-CB32-4B33-BF06-812A74B48FF6}">
          <cx:spPr>
            <a:solidFill>
              <a:schemeClr val="accent4">
                <a:lumMod val="40000"/>
                <a:lumOff val="60000"/>
              </a:schemeClr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1400"/>
                </a:pPr>
                <a:endParaRPr lang="ja-JP" altLang="en-US" sz="14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  <a:ea typeface="游ゴシック" panose="020B0400000000000000" pitchFamily="50" charset="-128"/>
                </a:endParaRPr>
              </a:p>
            </cx:txPr>
          </cx:dataLabels>
          <cx:dataId val="0"/>
          <cx:layoutPr>
            <cx:visibility nonoutliers="0"/>
            <cx:statistics quartileMethod="exclusive"/>
          </cx:layoutPr>
        </cx:series>
      </cx:plotAreaRegion>
      <cx:axis id="0" hidden="1">
        <cx:catScaling gapWidth="1"/>
        <cx:tickLabels/>
        <cx:txPr>
          <a:bodyPr vertOverflow="overflow" horzOverflow="overflow" wrap="square" lIns="0" tIns="0" rIns="0" bIns="0"/>
          <a:lstStyle/>
          <a:p>
            <a:pPr algn="ctr" rtl="0">
              <a:defRPr sz="900" b="0" i="0">
                <a:solidFill>
                  <a:srgbClr val="595959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 altLang="en-US">
              <a:latin typeface="Meiryo UI" panose="020B0604030504040204" pitchFamily="50" charset="-128"/>
              <a:ea typeface="Meiryo UI" panose="020B0604030504040204" pitchFamily="50" charset="-128"/>
            </a:endParaRPr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900" b="0" i="0">
                <a:solidFill>
                  <a:srgbClr val="595959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 altLang="en-US">
              <a:latin typeface="Meiryo UI" panose="020B0604030504040204" pitchFamily="50" charset="-128"/>
              <a:ea typeface="Meiryo UI" panose="020B0604030504040204" pitchFamily="50" charset="-128"/>
            </a:endParaRPr>
          </a:p>
        </cx:txPr>
      </cx:axis>
    </cx:plotArea>
  </cx:chart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_xlchart.v1.0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r>
              <a:rPr lang="ja-JP" altLang="en-US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出張</a:t>
            </a:r>
            <a:r>
              <a:rPr lang="en-US" altLang="ja-JP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/</a:t>
            </a:r>
            <a:r>
              <a:rPr lang="ja-JP" altLang="en-US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人口</a:t>
            </a:r>
          </a:p>
        </cx:rich>
      </cx:tx>
    </cx:title>
    <cx:plotArea>
      <cx:plotAreaRegion>
        <cx:series layoutId="boxWhisker" uniqueId="{97C36942-4732-4FBC-99F8-F2266B0D40F5}">
          <cx:spPr>
            <a:solidFill>
              <a:schemeClr val="accent4">
                <a:lumMod val="40000"/>
                <a:lumOff val="60000"/>
              </a:schemeClr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1400"/>
                </a:pPr>
                <a:endParaRPr lang="ja-JP" altLang="en-US" sz="14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  <a:ea typeface="游ゴシック" panose="020B0400000000000000" pitchFamily="50" charset="-128"/>
                </a:endParaRPr>
              </a:p>
            </cx:txPr>
            <cx:visibility seriesName="0" categoryName="0" value="1"/>
          </cx:dataLabels>
          <cx:dataId val="0"/>
          <cx:layoutPr>
            <cx:visibility meanMarker="1" nonoutliers="0"/>
            <cx:statistics quartileMethod="exclusive"/>
          </cx:layoutPr>
        </cx:series>
      </cx:plotAreaRegion>
      <cx:axis id="0" hidden="1">
        <cx:catScaling gapWidth="1"/>
        <cx:tickLabels/>
        <cx:txPr>
          <a:bodyPr vertOverflow="overflow" horzOverflow="overflow" wrap="square" lIns="0" tIns="0" rIns="0" bIns="0"/>
          <a:lstStyle/>
          <a:p>
            <a:pPr algn="ctr" rtl="0">
              <a:defRPr sz="900" b="0" i="0">
                <a:solidFill>
                  <a:srgbClr val="595959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 altLang="en-US">
              <a:latin typeface="Meiryo UI" panose="020B0604030504040204" pitchFamily="50" charset="-128"/>
              <a:ea typeface="Meiryo UI" panose="020B0604030504040204" pitchFamily="50" charset="-128"/>
            </a:endParaRPr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900" b="0" i="0">
                <a:solidFill>
                  <a:srgbClr val="595959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 altLang="en-US">
              <a:latin typeface="Meiryo UI" panose="020B0604030504040204" pitchFamily="50" charset="-128"/>
              <a:ea typeface="Meiryo UI" panose="020B0604030504040204" pitchFamily="50" charset="-128"/>
            </a:endParaRPr>
          </a:p>
        </cx:txPr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4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microsoft.com/office/2014/relationships/chartEx" Target="../charts/chartEx3.xml"/><Relationship Id="rId2" Type="http://schemas.microsoft.com/office/2014/relationships/chartEx" Target="../charts/chartEx2.xml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576263</xdr:colOff>
      <xdr:row>13</xdr:row>
      <xdr:rowOff>57150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18984F5-41CA-48B4-A0CD-8FD29C8B63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23814</xdr:colOff>
      <xdr:row>14</xdr:row>
      <xdr:rowOff>38101</xdr:rowOff>
    </xdr:from>
    <xdr:to>
      <xdr:col>7</xdr:col>
      <xdr:colOff>600077</xdr:colOff>
      <xdr:row>27</xdr:row>
      <xdr:rowOff>95251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56AD349-7D77-4CE3-9394-E1994DF143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242888</xdr:colOff>
      <xdr:row>12</xdr:row>
      <xdr:rowOff>123825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6796163-C592-46D8-9D2B-8BDA3B77B7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14</xdr:row>
      <xdr:rowOff>9525</xdr:rowOff>
    </xdr:from>
    <xdr:to>
      <xdr:col>7</xdr:col>
      <xdr:colOff>242888</xdr:colOff>
      <xdr:row>25</xdr:row>
      <xdr:rowOff>133350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974D64D8-C1EC-405F-B81C-4CABD000E8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</xdr:row>
      <xdr:rowOff>19050</xdr:rowOff>
    </xdr:from>
    <xdr:to>
      <xdr:col>7</xdr:col>
      <xdr:colOff>242888</xdr:colOff>
      <xdr:row>38</xdr:row>
      <xdr:rowOff>142875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FC366AB-59EE-4C1F-B752-0CA5049253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404813</xdr:colOff>
      <xdr:row>16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3EAB3A3-89A0-4746-8161-323B9C0AB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0</xdr:row>
      <xdr:rowOff>0</xdr:rowOff>
    </xdr:from>
    <xdr:to>
      <xdr:col>15</xdr:col>
      <xdr:colOff>404813</xdr:colOff>
      <xdr:row>16</xdr:row>
      <xdr:rowOff>95250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A358F1E-2479-4ED2-A5C1-659CE795EA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17</xdr:row>
      <xdr:rowOff>47625</xdr:rowOff>
    </xdr:from>
    <xdr:to>
      <xdr:col>7</xdr:col>
      <xdr:colOff>404813</xdr:colOff>
      <xdr:row>33</xdr:row>
      <xdr:rowOff>142875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CC244AA8-3667-4BAF-9823-AF999D09B8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17</xdr:row>
      <xdr:rowOff>47625</xdr:rowOff>
    </xdr:from>
    <xdr:to>
      <xdr:col>15</xdr:col>
      <xdr:colOff>404813</xdr:colOff>
      <xdr:row>33</xdr:row>
      <xdr:rowOff>142875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B0AAF65B-1BF8-4B2D-9397-65A0723FC9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152400</xdr:colOff>
      <xdr:row>19</xdr:row>
      <xdr:rowOff>76200</xdr:rowOff>
    </xdr:from>
    <xdr:to>
      <xdr:col>5</xdr:col>
      <xdr:colOff>533400</xdr:colOff>
      <xdr:row>30</xdr:row>
      <xdr:rowOff>228600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27E19740-7DEE-42FC-B585-E058B1B22E96}"/>
            </a:ext>
          </a:extLst>
        </xdr:cNvPr>
        <xdr:cNvCxnSpPr/>
      </xdr:nvCxnSpPr>
      <xdr:spPr>
        <a:xfrm flipV="1">
          <a:off x="838200" y="4600575"/>
          <a:ext cx="3124200" cy="277177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76200</xdr:colOff>
      <xdr:row>19</xdr:row>
      <xdr:rowOff>190500</xdr:rowOff>
    </xdr:from>
    <xdr:to>
      <xdr:col>12</xdr:col>
      <xdr:colOff>428625</xdr:colOff>
      <xdr:row>30</xdr:row>
      <xdr:rowOff>228600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9B3C37D-7AE5-43D8-8058-ECD98B380C99}"/>
            </a:ext>
          </a:extLst>
        </xdr:cNvPr>
        <xdr:cNvCxnSpPr/>
      </xdr:nvCxnSpPr>
      <xdr:spPr>
        <a:xfrm flipV="1">
          <a:off x="6248400" y="4714875"/>
          <a:ext cx="2409825" cy="265747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5</xdr:row>
      <xdr:rowOff>122464</xdr:rowOff>
    </xdr:from>
    <xdr:to>
      <xdr:col>7</xdr:col>
      <xdr:colOff>599393</xdr:colOff>
      <xdr:row>17</xdr:row>
      <xdr:rowOff>8164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2FFBF38-CA73-8A13-69EB-9DC91D15FA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238125</xdr:colOff>
      <xdr:row>8</xdr:row>
      <xdr:rowOff>68036</xdr:rowOff>
    </xdr:from>
    <xdr:to>
      <xdr:col>6</xdr:col>
      <xdr:colOff>680357</xdr:colOff>
      <xdr:row>14</xdr:row>
      <xdr:rowOff>108857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6B2E5E48-7253-012E-DBFE-8B4B58B5CB2B}"/>
            </a:ext>
          </a:extLst>
        </xdr:cNvPr>
        <xdr:cNvCxnSpPr/>
      </xdr:nvCxnSpPr>
      <xdr:spPr>
        <a:xfrm flipV="1">
          <a:off x="2299607" y="2177143"/>
          <a:ext cx="2503714" cy="146957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244928</xdr:colOff>
      <xdr:row>8</xdr:row>
      <xdr:rowOff>40822</xdr:rowOff>
    </xdr:from>
    <xdr:to>
      <xdr:col>6</xdr:col>
      <xdr:colOff>483054</xdr:colOff>
      <xdr:row>14</xdr:row>
      <xdr:rowOff>95251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EC948FC5-6663-432B-8E32-2DE6DE4A382C}"/>
            </a:ext>
          </a:extLst>
        </xdr:cNvPr>
        <xdr:cNvCxnSpPr/>
      </xdr:nvCxnSpPr>
      <xdr:spPr>
        <a:xfrm flipV="1">
          <a:off x="2306410" y="2149929"/>
          <a:ext cx="2299608" cy="1483179"/>
        </a:xfrm>
        <a:prstGeom prst="line">
          <a:avLst/>
        </a:prstGeom>
        <a:ln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200025</xdr:colOff>
      <xdr:row>0</xdr:row>
      <xdr:rowOff>9525</xdr:rowOff>
    </xdr:from>
    <xdr:to>
      <xdr:col>6</xdr:col>
      <xdr:colOff>381000</xdr:colOff>
      <xdr:row>13</xdr:row>
      <xdr:rowOff>19050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グラフ 1">
              <a:extLst>
                <a:ext uri="{FF2B5EF4-FFF2-40B4-BE49-F238E27FC236}">
                  <a16:creationId xmlns:a16="http://schemas.microsoft.com/office/drawing/2014/main" id="{AD673C85-8AA4-4661-A2F4-00F362E230B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038475" y="9525"/>
              <a:ext cx="2924175" cy="31051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この図は、お使いのバージョンの Excel では利用できません。
この図形を編集するか、このブックを異なるファイル形式に保存すると、グラフが恒久的に壊れます。</a:t>
              </a:r>
            </a:p>
          </xdr:txBody>
        </xdr:sp>
      </mc:Fallback>
    </mc:AlternateContent>
    <xdr:clientData/>
  </xdr:twoCellAnchor>
  <xdr:twoCellAnchor>
    <xdr:from>
      <xdr:col>6</xdr:col>
      <xdr:colOff>457200</xdr:colOff>
      <xdr:row>0</xdr:row>
      <xdr:rowOff>9525</xdr:rowOff>
    </xdr:from>
    <xdr:to>
      <xdr:col>10</xdr:col>
      <xdr:colOff>638175</xdr:colOff>
      <xdr:row>13</xdr:row>
      <xdr:rowOff>19050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グラフ 2">
              <a:extLst>
                <a:ext uri="{FF2B5EF4-FFF2-40B4-BE49-F238E27FC236}">
                  <a16:creationId xmlns:a16="http://schemas.microsoft.com/office/drawing/2014/main" id="{8DB04DB4-B186-4A27-AD95-1F5C8478B77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038850" y="9525"/>
              <a:ext cx="2924175" cy="31051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この図は、お使いのバージョンの Excel では利用できません。
この図形を編集するか、このブックを異なるファイル形式に保存すると、グラフが恒久的に壊れます。</a:t>
              </a:r>
            </a:p>
          </xdr:txBody>
        </xdr:sp>
      </mc:Fallback>
    </mc:AlternateContent>
    <xdr:clientData/>
  </xdr:twoCellAnchor>
  <xdr:twoCellAnchor>
    <xdr:from>
      <xdr:col>0</xdr:col>
      <xdr:colOff>0</xdr:colOff>
      <xdr:row>0</xdr:row>
      <xdr:rowOff>0</xdr:rowOff>
    </xdr:from>
    <xdr:to>
      <xdr:col>2</xdr:col>
      <xdr:colOff>85725</xdr:colOff>
      <xdr:row>13</xdr:row>
      <xdr:rowOff>9525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グラフ 3">
              <a:extLst>
                <a:ext uri="{FF2B5EF4-FFF2-40B4-BE49-F238E27FC236}">
                  <a16:creationId xmlns:a16="http://schemas.microsoft.com/office/drawing/2014/main" id="{E7D28A32-D1D0-473D-B14C-083CDD2F2E0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2924175" cy="31051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この図は、お使いのバージョンの Excel では利用できません。
この図形を編集するか、このブックを異なるファイル形式に保存すると、グラフが恒久的に壊れます。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50F22-B988-494B-A504-A65CB3D263FE}">
  <dimension ref="A1"/>
  <sheetViews>
    <sheetView tabSelected="1" topLeftCell="A7" zoomScale="120" zoomScaleNormal="120" workbookViewId="0">
      <selection activeCell="L12" sqref="L12"/>
    </sheetView>
  </sheetViews>
  <sheetFormatPr defaultRowHeight="18.75" x14ac:dyDescent="0.4"/>
  <sheetData/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05771-C196-4C36-BA54-25BEC9698088}">
  <dimension ref="A1:B27"/>
  <sheetViews>
    <sheetView topLeftCell="A10" workbookViewId="0">
      <selection activeCell="K38" sqref="K38"/>
    </sheetView>
  </sheetViews>
  <sheetFormatPr defaultRowHeight="18.75" x14ac:dyDescent="0.4"/>
  <cols>
    <col min="2" max="2" width="11.125" bestFit="1" customWidth="1"/>
  </cols>
  <sheetData>
    <row r="1" spans="1:2" x14ac:dyDescent="0.4">
      <c r="A1" t="s">
        <v>253</v>
      </c>
      <c r="B1" s="77">
        <f>CORREL('集計表（都道府県）'!C2:C48,'集計表（都道府県）'!D2:D48)</f>
        <v>0.83736624693942041</v>
      </c>
    </row>
    <row r="14" spans="1:2" x14ac:dyDescent="0.4">
      <c r="A14" t="s">
        <v>253</v>
      </c>
      <c r="B14" s="77">
        <f>CORREL('集計表（都道府県）'!C2:C48,'集計表（都道府県）'!E2:E48)</f>
        <v>0.66796300927227514</v>
      </c>
    </row>
    <row r="27" spans="1:2" x14ac:dyDescent="0.4">
      <c r="A27" t="s">
        <v>253</v>
      </c>
      <c r="B27" s="77">
        <f>CORREL('集計表（都道府県）'!D2:D48,'集計表（都道府県）'!E2:E48)</f>
        <v>0.78506477873323788</v>
      </c>
    </row>
  </sheetData>
  <phoneticPr fontId="2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52FBC-561A-4570-9C5D-DD9A268374CD}">
  <dimension ref="A1"/>
  <sheetViews>
    <sheetView topLeftCell="A19" workbookViewId="0">
      <selection activeCell="J39" sqref="J39"/>
    </sheetView>
  </sheetViews>
  <sheetFormatPr defaultRowHeight="18.75" x14ac:dyDescent="0.4"/>
  <sheetData/>
  <phoneticPr fontId="2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75180-5A87-4AD5-8ECB-43C7F32A2F40}">
  <dimension ref="A1:H5"/>
  <sheetViews>
    <sheetView topLeftCell="C1" zoomScale="140" zoomScaleNormal="140" workbookViewId="0">
      <selection activeCell="L10" sqref="L10"/>
    </sheetView>
  </sheetViews>
  <sheetFormatPr defaultRowHeight="18.75" x14ac:dyDescent="0.4"/>
  <cols>
    <col min="2" max="2" width="9" customWidth="1"/>
    <col min="3" max="6" width="9" style="76"/>
    <col min="7" max="8" width="11.125" bestFit="1" customWidth="1"/>
  </cols>
  <sheetData>
    <row r="1" spans="1:8" x14ac:dyDescent="0.4">
      <c r="A1" t="s">
        <v>238</v>
      </c>
      <c r="B1" t="s">
        <v>239</v>
      </c>
      <c r="C1" s="76" t="s">
        <v>151</v>
      </c>
      <c r="D1" s="76" t="s">
        <v>153</v>
      </c>
      <c r="E1" s="76" t="s">
        <v>154</v>
      </c>
      <c r="F1" s="76" t="s">
        <v>155</v>
      </c>
      <c r="G1" s="76" t="s">
        <v>240</v>
      </c>
      <c r="H1" s="76" t="s">
        <v>242</v>
      </c>
    </row>
    <row r="2" spans="1:8" x14ac:dyDescent="0.15">
      <c r="A2" s="25" t="s">
        <v>16</v>
      </c>
      <c r="B2" s="36" t="s">
        <v>159</v>
      </c>
      <c r="C2" s="76">
        <f>VLOOKUP(B2,'2019観光'!A:I,5,FALSE)</f>
        <v>812</v>
      </c>
      <c r="D2" s="76">
        <f>VLOOKUP(B2,'2019観光'!A:I,3,FALSE)</f>
        <v>749</v>
      </c>
      <c r="E2" s="76">
        <f>VLOOKUP(B2,'2019観光'!A:I,2,FALSE)</f>
        <v>2911</v>
      </c>
      <c r="F2" s="76">
        <f>VLOOKUP(B2,'2019人口'!$J$25:$Q$71,8,FALSE)/1000</f>
        <v>966.49</v>
      </c>
      <c r="G2" s="77">
        <f>C2/F2</f>
        <v>0.84015354530310715</v>
      </c>
      <c r="H2" s="77">
        <f>D2/F2</f>
        <v>0.77496921851234879</v>
      </c>
    </row>
    <row r="3" spans="1:8" ht="27" x14ac:dyDescent="0.15">
      <c r="A3" s="25"/>
      <c r="B3" s="36" t="s">
        <v>260</v>
      </c>
      <c r="C3" s="76">
        <f>C2/3</f>
        <v>270.66666666666669</v>
      </c>
      <c r="D3" s="76">
        <f>D2/3</f>
        <v>249.66666666666666</v>
      </c>
      <c r="G3" s="77"/>
      <c r="H3" s="77"/>
    </row>
    <row r="4" spans="1:8" x14ac:dyDescent="0.15">
      <c r="A4" s="25" t="s">
        <v>77</v>
      </c>
      <c r="B4" s="36" t="s">
        <v>190</v>
      </c>
      <c r="C4" s="76">
        <f>VLOOKUP(B4,'2019観光'!A:I,5,FALSE)</f>
        <v>764</v>
      </c>
      <c r="D4" s="76">
        <f>VLOOKUP(B4,'2019観光'!A:I,3,FALSE)</f>
        <v>632</v>
      </c>
      <c r="E4" s="76">
        <f>VLOOKUP(B4,'2019観光'!A:I,2,FALSE)</f>
        <v>2346</v>
      </c>
      <c r="F4" s="76">
        <f>VLOOKUP(B4,'2019人口'!$J$25:$Q$71,8,FALSE)/1000</f>
        <v>727.97699999999998</v>
      </c>
      <c r="G4" s="77">
        <f>C4/F4</f>
        <v>1.0494837062159932</v>
      </c>
      <c r="H4" s="77">
        <f>D4/F4</f>
        <v>0.86815929624150212</v>
      </c>
    </row>
    <row r="5" spans="1:8" ht="27" x14ac:dyDescent="0.15">
      <c r="B5" s="36" t="s">
        <v>261</v>
      </c>
      <c r="C5" s="76">
        <f>C4/2</f>
        <v>382</v>
      </c>
      <c r="D5" s="76">
        <f>D4/2</f>
        <v>316</v>
      </c>
    </row>
  </sheetData>
  <phoneticPr fontId="2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F0FAB-B63C-4D6E-9A77-AA45CEC362D3}">
  <dimension ref="A15:D21"/>
  <sheetViews>
    <sheetView workbookViewId="0">
      <selection activeCell="K18" sqref="K18"/>
    </sheetView>
  </sheetViews>
  <sheetFormatPr defaultRowHeight="18.75" x14ac:dyDescent="0.4"/>
  <cols>
    <col min="1" max="1" width="28.25" customWidth="1"/>
  </cols>
  <sheetData>
    <row r="15" spans="1:4" x14ac:dyDescent="0.4">
      <c r="A15" s="78"/>
      <c r="B15" s="78" t="s">
        <v>240</v>
      </c>
      <c r="C15" s="78" t="s">
        <v>241</v>
      </c>
      <c r="D15" s="78" t="s">
        <v>242</v>
      </c>
    </row>
    <row r="16" spans="1:4" x14ac:dyDescent="0.4">
      <c r="A16" s="79" t="s">
        <v>254</v>
      </c>
      <c r="B16" s="80">
        <f>QUARTILE('集計表（都道府県）'!H$2:H$48,0)</f>
        <v>7.6737899120412234E-2</v>
      </c>
      <c r="C16" s="80">
        <f>QUARTILE('集計表（都道府県）'!I$2:I$48,0)</f>
        <v>0.25919449968862646</v>
      </c>
      <c r="D16" s="80">
        <f>QUARTILE('集計表（都道府県）'!J$2:J$48,0)</f>
        <v>0.21483890551618959</v>
      </c>
    </row>
    <row r="17" spans="1:4" x14ac:dyDescent="0.4">
      <c r="A17" s="79" t="s">
        <v>255</v>
      </c>
      <c r="B17" s="80">
        <f>QUARTILE('集計表（都道府県）'!H$2:H$48,1)</f>
        <v>0.27373273852841162</v>
      </c>
      <c r="C17" s="80">
        <f>QUARTILE('集計表（都道府県）'!I$2:I$48,1)</f>
        <v>0.614156359600602</v>
      </c>
      <c r="D17" s="80">
        <f>QUARTILE('集計表（都道府県）'!J$2:J$48,1)</f>
        <v>0.87415728150599503</v>
      </c>
    </row>
    <row r="18" spans="1:4" x14ac:dyDescent="0.4">
      <c r="A18" s="79" t="s">
        <v>256</v>
      </c>
      <c r="B18" s="80">
        <f>QUARTILE('集計表（都道府県）'!H$2:H$48,2)</f>
        <v>0.4527032544493137</v>
      </c>
      <c r="C18" s="80">
        <f>QUARTILE('集計表（都道府県）'!I$2:I$48,2)</f>
        <v>0.85267800209388056</v>
      </c>
      <c r="D18" s="80">
        <f>QUARTILE('集計表（都道府県）'!J$2:J$48,2)</f>
        <v>1.4004721715773523</v>
      </c>
    </row>
    <row r="19" spans="1:4" x14ac:dyDescent="0.4">
      <c r="A19" s="79" t="s">
        <v>257</v>
      </c>
      <c r="B19" s="80">
        <f>QUARTILE('集計表（都道府県）'!H$2:H$48,3)</f>
        <v>0.63192953690527021</v>
      </c>
      <c r="C19" s="80">
        <f>QUARTILE('集計表（都道府県）'!I$2:I$48,3)</f>
        <v>1.0922106932705962</v>
      </c>
      <c r="D19" s="80">
        <f>QUARTILE('集計表（都道府県）'!J$2:J$48,3)</f>
        <v>2.1364577680981949</v>
      </c>
    </row>
    <row r="20" spans="1:4" x14ac:dyDescent="0.4">
      <c r="A20" s="79" t="s">
        <v>258</v>
      </c>
      <c r="B20" s="80">
        <f>QUARTILE('集計表（都道府県）'!H$2:H$48,4)</f>
        <v>1.0494837062159932</v>
      </c>
      <c r="C20" s="80">
        <f>QUARTILE('集計表（都道府県）'!I$2:I$48,4)</f>
        <v>1.7263848417846632</v>
      </c>
      <c r="D20" s="80">
        <f>QUARTILE('集計表（都道府県）'!J$2:J$48,4)</f>
        <v>5.0052037348512126</v>
      </c>
    </row>
    <row r="21" spans="1:4" x14ac:dyDescent="0.4">
      <c r="A21" s="79" t="s">
        <v>259</v>
      </c>
      <c r="B21" s="80">
        <f>AVERAGE('集計表（都道府県）'!H$2:H$48)</f>
        <v>0.47179666593235009</v>
      </c>
      <c r="C21" s="80">
        <f>AVERAGE('集計表（都道府県）'!I$2:I$48)</f>
        <v>0.85759283325573954</v>
      </c>
      <c r="D21" s="80">
        <f>AVERAGE('集計表（都道府県）'!J$2:J$48)</f>
        <v>1.64793624011519</v>
      </c>
    </row>
  </sheetData>
  <phoneticPr fontId="2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F4977-79C3-43CB-9D3B-7A50A11C06D5}">
  <dimension ref="A1:S218"/>
  <sheetViews>
    <sheetView topLeftCell="G7" zoomScaleNormal="100" zoomScaleSheetLayoutView="100" workbookViewId="0">
      <selection activeCell="P13" sqref="P13"/>
    </sheetView>
  </sheetViews>
  <sheetFormatPr defaultRowHeight="13.5" x14ac:dyDescent="0.15"/>
  <cols>
    <col min="1" max="5" width="0" style="25" hidden="1" customWidth="1"/>
    <col min="6" max="6" width="1.625" style="26" hidden="1" customWidth="1"/>
    <col min="7" max="7" width="1.625" style="26" customWidth="1"/>
    <col min="8" max="8" width="2.75" style="26" customWidth="1"/>
    <col min="9" max="9" width="3.375" style="26" customWidth="1"/>
    <col min="10" max="10" width="16.125" style="26" customWidth="1"/>
    <col min="11" max="11" width="1.75" style="26" customWidth="1"/>
    <col min="12" max="12" width="14.875" style="26" customWidth="1"/>
    <col min="13" max="13" width="23" style="26" customWidth="1"/>
    <col min="14" max="16" width="15.25" style="26" customWidth="1"/>
    <col min="17" max="17" width="22.875" style="26" customWidth="1"/>
    <col min="18" max="18" width="1.375" style="26" customWidth="1"/>
    <col min="19" max="16384" width="9" style="26"/>
  </cols>
  <sheetData>
    <row r="1" spans="6:18" hidden="1" x14ac:dyDescent="0.15">
      <c r="M1" s="26">
        <v>1</v>
      </c>
      <c r="N1" s="26">
        <v>2</v>
      </c>
      <c r="O1" s="26">
        <v>3</v>
      </c>
      <c r="P1" s="26">
        <v>4</v>
      </c>
      <c r="Q1" s="26">
        <v>5</v>
      </c>
    </row>
    <row r="2" spans="6:18" hidden="1" x14ac:dyDescent="0.15">
      <c r="M2" s="27"/>
      <c r="N2" s="27"/>
      <c r="O2" s="27"/>
      <c r="P2" s="27"/>
      <c r="Q2" s="27"/>
      <c r="R2" s="28"/>
    </row>
    <row r="4" spans="6:18" ht="18.75" x14ac:dyDescent="0.2">
      <c r="F4" s="29"/>
      <c r="H4" s="74" t="s">
        <v>215</v>
      </c>
      <c r="I4" s="73"/>
      <c r="J4" s="73"/>
      <c r="K4" s="73"/>
      <c r="L4" s="73"/>
      <c r="M4" s="73"/>
      <c r="N4" s="73"/>
      <c r="O4" s="73"/>
      <c r="P4" s="73"/>
      <c r="Q4" s="73"/>
    </row>
    <row r="5" spans="6:18" ht="18.75" x14ac:dyDescent="0.3">
      <c r="F5" s="29"/>
      <c r="H5" s="72" t="s">
        <v>216</v>
      </c>
      <c r="I5" s="71"/>
      <c r="J5" s="71"/>
      <c r="K5" s="71"/>
      <c r="L5" s="71"/>
      <c r="M5" s="71"/>
      <c r="N5" s="71"/>
      <c r="O5" s="71"/>
      <c r="P5" s="71"/>
      <c r="Q5" s="71"/>
    </row>
    <row r="6" spans="6:18" x14ac:dyDescent="0.15">
      <c r="F6" s="29"/>
    </row>
    <row r="7" spans="6:18" x14ac:dyDescent="0.15">
      <c r="F7" s="29"/>
    </row>
    <row r="8" spans="6:18" ht="15.75" customHeight="1" x14ac:dyDescent="0.25">
      <c r="F8" s="29"/>
      <c r="M8" s="39"/>
      <c r="O8" s="39"/>
    </row>
    <row r="9" spans="6:18" ht="5.25" customHeight="1" x14ac:dyDescent="0.15">
      <c r="F9" s="29"/>
    </row>
    <row r="10" spans="6:18" ht="5.25" customHeight="1" x14ac:dyDescent="0.15">
      <c r="F10" s="29"/>
      <c r="H10" s="65"/>
      <c r="I10" s="65"/>
      <c r="J10" s="65"/>
      <c r="K10" s="65"/>
      <c r="L10" s="53"/>
      <c r="M10" s="55"/>
      <c r="N10" s="65"/>
      <c r="O10" s="65"/>
      <c r="P10" s="65"/>
      <c r="Q10" s="65"/>
    </row>
    <row r="11" spans="6:18" x14ac:dyDescent="0.15">
      <c r="F11" s="29"/>
      <c r="L11" s="56"/>
      <c r="M11" s="52"/>
      <c r="N11" s="40" t="s">
        <v>201</v>
      </c>
      <c r="O11" s="48" t="s">
        <v>202</v>
      </c>
      <c r="P11" s="48"/>
    </row>
    <row r="12" spans="6:18" ht="15" x14ac:dyDescent="0.25">
      <c r="F12" s="29"/>
      <c r="L12" s="56"/>
      <c r="M12" s="52"/>
      <c r="N12" s="46" t="s">
        <v>217</v>
      </c>
      <c r="O12" s="49" t="s">
        <v>218</v>
      </c>
      <c r="P12" s="49"/>
    </row>
    <row r="13" spans="6:18" ht="4.5" customHeight="1" x14ac:dyDescent="0.25">
      <c r="F13" s="29"/>
      <c r="L13" s="56"/>
      <c r="M13" s="37"/>
      <c r="N13" s="64"/>
      <c r="O13" s="64"/>
      <c r="P13" s="64"/>
      <c r="Q13" s="33"/>
    </row>
    <row r="14" spans="6:18" ht="2.25" customHeight="1" x14ac:dyDescent="0.25">
      <c r="F14" s="29"/>
      <c r="L14" s="56"/>
      <c r="M14" s="51"/>
      <c r="N14" s="63"/>
      <c r="O14" s="62"/>
      <c r="P14" s="61"/>
    </row>
    <row r="15" spans="6:18" ht="15" customHeight="1" x14ac:dyDescent="0.15">
      <c r="F15" s="29"/>
      <c r="H15" s="48" t="s">
        <v>219</v>
      </c>
      <c r="I15" s="48"/>
      <c r="J15" s="48"/>
      <c r="K15" s="48"/>
      <c r="L15" s="47"/>
      <c r="M15" s="75">
        <v>43374</v>
      </c>
      <c r="N15" s="60" t="s">
        <v>220</v>
      </c>
      <c r="O15" s="48"/>
      <c r="P15" s="47"/>
      <c r="Q15" s="75">
        <v>43739</v>
      </c>
    </row>
    <row r="16" spans="6:18" ht="15" x14ac:dyDescent="0.25">
      <c r="F16" s="29"/>
      <c r="L16" s="56"/>
      <c r="M16" s="40" t="s">
        <v>221</v>
      </c>
      <c r="N16" s="58" t="s">
        <v>222</v>
      </c>
      <c r="O16" s="49"/>
      <c r="P16" s="57"/>
      <c r="Q16" s="40" t="s">
        <v>221</v>
      </c>
    </row>
    <row r="17" spans="1:19" ht="2.25" customHeight="1" x14ac:dyDescent="0.15">
      <c r="F17" s="29"/>
      <c r="L17" s="56"/>
      <c r="N17" s="52"/>
      <c r="Q17" s="52"/>
    </row>
    <row r="18" spans="1:19" ht="5.25" customHeight="1" x14ac:dyDescent="0.15">
      <c r="F18" s="29"/>
      <c r="L18" s="56"/>
      <c r="N18" s="55"/>
      <c r="O18" s="54"/>
      <c r="P18" s="53"/>
      <c r="Q18" s="52"/>
    </row>
    <row r="19" spans="1:19" ht="15" x14ac:dyDescent="0.25">
      <c r="F19" s="29"/>
      <c r="H19" s="49" t="s">
        <v>146</v>
      </c>
      <c r="I19" s="48"/>
      <c r="J19" s="48"/>
      <c r="K19" s="48"/>
      <c r="L19" s="47"/>
      <c r="M19" s="46"/>
      <c r="N19" s="50" t="s">
        <v>223</v>
      </c>
      <c r="O19" s="50" t="s">
        <v>224</v>
      </c>
      <c r="P19" s="50" t="s">
        <v>225</v>
      </c>
      <c r="Q19" s="44"/>
    </row>
    <row r="20" spans="1:19" ht="15" customHeight="1" x14ac:dyDescent="0.25">
      <c r="F20" s="29"/>
      <c r="I20" s="49"/>
      <c r="J20" s="48"/>
      <c r="K20" s="48"/>
      <c r="L20" s="47"/>
      <c r="M20" s="46" t="s">
        <v>145</v>
      </c>
      <c r="N20" s="51"/>
      <c r="O20" s="51"/>
      <c r="P20" s="50"/>
      <c r="Q20" s="44" t="s">
        <v>145</v>
      </c>
    </row>
    <row r="21" spans="1:19" ht="13.5" customHeight="1" x14ac:dyDescent="0.25">
      <c r="F21" s="29"/>
      <c r="I21" s="49"/>
      <c r="J21" s="48"/>
      <c r="K21" s="48"/>
      <c r="L21" s="47"/>
      <c r="M21" s="46" t="s">
        <v>226</v>
      </c>
      <c r="N21" s="45" t="s">
        <v>227</v>
      </c>
      <c r="O21" s="45" t="s">
        <v>228</v>
      </c>
      <c r="P21" s="45" t="s">
        <v>229</v>
      </c>
      <c r="Q21" s="44" t="s">
        <v>230</v>
      </c>
    </row>
    <row r="22" spans="1:19" ht="15" x14ac:dyDescent="0.25">
      <c r="F22" s="29"/>
      <c r="K22" s="40"/>
      <c r="L22" s="39"/>
      <c r="M22" s="42"/>
      <c r="N22" s="43"/>
      <c r="O22" s="42"/>
      <c r="P22" s="41"/>
      <c r="Q22" s="41"/>
      <c r="R22" s="40"/>
      <c r="S22" s="39"/>
    </row>
    <row r="23" spans="1:19" ht="5.25" customHeight="1" x14ac:dyDescent="0.15">
      <c r="F23" s="29"/>
      <c r="H23" s="33"/>
      <c r="I23" s="33"/>
      <c r="J23" s="33"/>
      <c r="K23" s="33"/>
      <c r="L23" s="34"/>
      <c r="M23" s="33"/>
      <c r="N23" s="38"/>
      <c r="O23" s="38"/>
      <c r="P23" s="38"/>
      <c r="Q23" s="37"/>
    </row>
    <row r="24" spans="1:19" ht="27" customHeight="1" x14ac:dyDescent="0.25">
      <c r="A24" s="31" t="s">
        <v>102</v>
      </c>
      <c r="B24" s="31"/>
      <c r="C24" s="31">
        <v>1</v>
      </c>
      <c r="D24" s="31" t="s">
        <v>8</v>
      </c>
      <c r="E24" s="31"/>
      <c r="F24" s="27"/>
      <c r="H24" s="82" t="s">
        <v>144</v>
      </c>
      <c r="I24" s="82"/>
      <c r="J24" s="82"/>
      <c r="L24" s="35" t="s">
        <v>231</v>
      </c>
      <c r="M24" s="32">
        <v>126443180</v>
      </c>
      <c r="N24" s="32">
        <v>-485015</v>
      </c>
      <c r="O24" s="32">
        <v>208783</v>
      </c>
      <c r="P24" s="32">
        <v>-276232</v>
      </c>
      <c r="Q24" s="32">
        <v>126166948</v>
      </c>
    </row>
    <row r="25" spans="1:19" ht="30" customHeight="1" x14ac:dyDescent="0.25">
      <c r="A25" s="31" t="s">
        <v>102</v>
      </c>
      <c r="B25" s="31"/>
      <c r="C25" s="31">
        <v>1</v>
      </c>
      <c r="D25" s="31" t="s">
        <v>8</v>
      </c>
      <c r="E25" s="31"/>
      <c r="F25" s="27"/>
      <c r="I25" s="25" t="s">
        <v>8</v>
      </c>
      <c r="J25" s="36" t="s">
        <v>203</v>
      </c>
      <c r="L25" s="35" t="s">
        <v>9</v>
      </c>
      <c r="M25" s="32">
        <v>5285753</v>
      </c>
      <c r="N25" s="32">
        <v>-33766</v>
      </c>
      <c r="O25" s="32">
        <v>-1938</v>
      </c>
      <c r="P25" s="32">
        <v>-35704</v>
      </c>
      <c r="Q25" s="32">
        <v>5250049</v>
      </c>
    </row>
    <row r="26" spans="1:19" ht="15" x14ac:dyDescent="0.25">
      <c r="A26" s="31" t="s">
        <v>102</v>
      </c>
      <c r="B26" s="31"/>
      <c r="C26" s="31">
        <v>1</v>
      </c>
      <c r="D26" s="31" t="s">
        <v>8</v>
      </c>
      <c r="E26" s="31"/>
      <c r="F26" s="27"/>
      <c r="I26" s="25" t="s">
        <v>10</v>
      </c>
      <c r="J26" s="36" t="s">
        <v>156</v>
      </c>
      <c r="L26" s="35" t="s">
        <v>11</v>
      </c>
      <c r="M26" s="32">
        <v>1262861</v>
      </c>
      <c r="N26" s="32">
        <v>-10933</v>
      </c>
      <c r="O26" s="32">
        <v>-5557</v>
      </c>
      <c r="P26" s="32">
        <v>-16490</v>
      </c>
      <c r="Q26" s="32">
        <v>1246371</v>
      </c>
    </row>
    <row r="27" spans="1:19" ht="15" x14ac:dyDescent="0.25">
      <c r="A27" s="31" t="s">
        <v>102</v>
      </c>
      <c r="B27" s="31"/>
      <c r="C27" s="31">
        <v>1</v>
      </c>
      <c r="D27" s="31" t="s">
        <v>8</v>
      </c>
      <c r="E27" s="31"/>
      <c r="F27" s="27"/>
      <c r="I27" s="25" t="s">
        <v>12</v>
      </c>
      <c r="J27" s="36" t="s">
        <v>157</v>
      </c>
      <c r="L27" s="35" t="s">
        <v>13</v>
      </c>
      <c r="M27" s="32">
        <v>1240742</v>
      </c>
      <c r="N27" s="32">
        <v>-10458</v>
      </c>
      <c r="O27" s="32">
        <v>-3468</v>
      </c>
      <c r="P27" s="32">
        <v>-13926</v>
      </c>
      <c r="Q27" s="32">
        <v>1226816</v>
      </c>
    </row>
    <row r="28" spans="1:19" ht="15" x14ac:dyDescent="0.25">
      <c r="A28" s="31" t="s">
        <v>102</v>
      </c>
      <c r="B28" s="31"/>
      <c r="C28" s="31">
        <v>1</v>
      </c>
      <c r="D28" s="31" t="s">
        <v>8</v>
      </c>
      <c r="E28" s="31"/>
      <c r="F28" s="27"/>
      <c r="I28" s="25" t="s">
        <v>14</v>
      </c>
      <c r="J28" s="36" t="s">
        <v>158</v>
      </c>
      <c r="L28" s="35" t="s">
        <v>15</v>
      </c>
      <c r="M28" s="32">
        <v>2315577</v>
      </c>
      <c r="N28" s="32">
        <v>-9664</v>
      </c>
      <c r="O28" s="32">
        <v>452</v>
      </c>
      <c r="P28" s="32">
        <v>-9212</v>
      </c>
      <c r="Q28" s="32">
        <v>2306365</v>
      </c>
    </row>
    <row r="29" spans="1:19" ht="15" x14ac:dyDescent="0.25">
      <c r="A29" s="31" t="s">
        <v>102</v>
      </c>
      <c r="B29" s="31"/>
      <c r="C29" s="31">
        <v>1</v>
      </c>
      <c r="D29" s="31" t="s">
        <v>8</v>
      </c>
      <c r="E29" s="31"/>
      <c r="F29" s="27"/>
      <c r="I29" s="25" t="s">
        <v>16</v>
      </c>
      <c r="J29" s="36" t="s">
        <v>159</v>
      </c>
      <c r="L29" s="35" t="s">
        <v>17</v>
      </c>
      <c r="M29" s="32">
        <v>981016</v>
      </c>
      <c r="N29" s="32">
        <v>-10850</v>
      </c>
      <c r="O29" s="32">
        <v>-3676</v>
      </c>
      <c r="P29" s="32">
        <v>-14526</v>
      </c>
      <c r="Q29" s="32">
        <v>966490</v>
      </c>
    </row>
    <row r="30" spans="1:19" ht="30" customHeight="1" x14ac:dyDescent="0.25">
      <c r="A30" s="31" t="s">
        <v>102</v>
      </c>
      <c r="B30" s="31"/>
      <c r="C30" s="31">
        <v>1</v>
      </c>
      <c r="D30" s="31" t="s">
        <v>8</v>
      </c>
      <c r="E30" s="31"/>
      <c r="F30" s="27"/>
      <c r="I30" s="25" t="s">
        <v>18</v>
      </c>
      <c r="J30" s="36" t="s">
        <v>160</v>
      </c>
      <c r="L30" s="35" t="s">
        <v>19</v>
      </c>
      <c r="M30" s="32">
        <v>1090247</v>
      </c>
      <c r="N30" s="32">
        <v>-9091</v>
      </c>
      <c r="O30" s="32">
        <v>-3490</v>
      </c>
      <c r="P30" s="32">
        <v>-12581</v>
      </c>
      <c r="Q30" s="32">
        <v>1077666</v>
      </c>
    </row>
    <row r="31" spans="1:19" ht="15" x14ac:dyDescent="0.25">
      <c r="A31" s="31" t="s">
        <v>102</v>
      </c>
      <c r="B31" s="31"/>
      <c r="C31" s="31">
        <v>1</v>
      </c>
      <c r="D31" s="31" t="s">
        <v>8</v>
      </c>
      <c r="E31" s="31"/>
      <c r="F31" s="27"/>
      <c r="I31" s="25" t="s">
        <v>20</v>
      </c>
      <c r="J31" s="36" t="s">
        <v>161</v>
      </c>
      <c r="L31" s="35" t="s">
        <v>21</v>
      </c>
      <c r="M31" s="32">
        <v>1863732</v>
      </c>
      <c r="N31" s="32">
        <v>-13076</v>
      </c>
      <c r="O31" s="32">
        <v>-5137</v>
      </c>
      <c r="P31" s="32">
        <v>-18213</v>
      </c>
      <c r="Q31" s="32">
        <v>1845519</v>
      </c>
    </row>
    <row r="32" spans="1:19" ht="15" x14ac:dyDescent="0.25">
      <c r="A32" s="31" t="s">
        <v>102</v>
      </c>
      <c r="B32" s="31"/>
      <c r="C32" s="31">
        <v>1</v>
      </c>
      <c r="D32" s="31" t="s">
        <v>8</v>
      </c>
      <c r="E32" s="31"/>
      <c r="F32" s="27"/>
      <c r="I32" s="25" t="s">
        <v>22</v>
      </c>
      <c r="J32" s="36" t="s">
        <v>162</v>
      </c>
      <c r="L32" s="35" t="s">
        <v>23</v>
      </c>
      <c r="M32" s="32">
        <v>2877196</v>
      </c>
      <c r="N32" s="32">
        <v>-14996</v>
      </c>
      <c r="O32" s="32">
        <v>-1893</v>
      </c>
      <c r="P32" s="32">
        <v>-16889</v>
      </c>
      <c r="Q32" s="32">
        <v>2860307</v>
      </c>
    </row>
    <row r="33" spans="1:17" ht="15" x14ac:dyDescent="0.25">
      <c r="A33" s="31" t="s">
        <v>102</v>
      </c>
      <c r="B33" s="31"/>
      <c r="C33" s="31">
        <v>1</v>
      </c>
      <c r="D33" s="31" t="s">
        <v>8</v>
      </c>
      <c r="E33" s="31"/>
      <c r="F33" s="27"/>
      <c r="I33" s="25" t="s">
        <v>24</v>
      </c>
      <c r="J33" s="36" t="s">
        <v>163</v>
      </c>
      <c r="L33" s="35" t="s">
        <v>25</v>
      </c>
      <c r="M33" s="32">
        <v>1945954</v>
      </c>
      <c r="N33" s="32">
        <v>-9011</v>
      </c>
      <c r="O33" s="32">
        <v>-2953</v>
      </c>
      <c r="P33" s="32">
        <v>-11964</v>
      </c>
      <c r="Q33" s="32">
        <v>1933990</v>
      </c>
    </row>
    <row r="34" spans="1:17" ht="15" x14ac:dyDescent="0.25">
      <c r="A34" s="31" t="s">
        <v>102</v>
      </c>
      <c r="B34" s="31"/>
      <c r="C34" s="31">
        <v>1</v>
      </c>
      <c r="D34" s="31" t="s">
        <v>8</v>
      </c>
      <c r="E34" s="31"/>
      <c r="F34" s="27"/>
      <c r="I34" s="25" t="s">
        <v>26</v>
      </c>
      <c r="J34" s="36" t="s">
        <v>164</v>
      </c>
      <c r="L34" s="35" t="s">
        <v>27</v>
      </c>
      <c r="M34" s="32">
        <v>1952135</v>
      </c>
      <c r="N34" s="32">
        <v>-10607</v>
      </c>
      <c r="O34" s="32">
        <v>928</v>
      </c>
      <c r="P34" s="32">
        <v>-9679</v>
      </c>
      <c r="Q34" s="32">
        <v>1942456</v>
      </c>
    </row>
    <row r="35" spans="1:17" ht="30" customHeight="1" x14ac:dyDescent="0.25">
      <c r="A35" s="31" t="s">
        <v>102</v>
      </c>
      <c r="B35" s="31"/>
      <c r="C35" s="31">
        <v>1</v>
      </c>
      <c r="D35" s="31" t="s">
        <v>8</v>
      </c>
      <c r="E35" s="31"/>
      <c r="F35" s="27"/>
      <c r="I35" s="25" t="s">
        <v>28</v>
      </c>
      <c r="J35" s="36" t="s">
        <v>165</v>
      </c>
      <c r="L35" s="35" t="s">
        <v>29</v>
      </c>
      <c r="M35" s="32">
        <v>7329806</v>
      </c>
      <c r="N35" s="32">
        <v>-18466</v>
      </c>
      <c r="O35" s="32">
        <v>38353</v>
      </c>
      <c r="P35" s="32">
        <v>19887</v>
      </c>
      <c r="Q35" s="32">
        <v>7349693</v>
      </c>
    </row>
    <row r="36" spans="1:17" ht="15" x14ac:dyDescent="0.25">
      <c r="A36" s="31" t="s">
        <v>102</v>
      </c>
      <c r="B36" s="31"/>
      <c r="C36" s="31">
        <v>1</v>
      </c>
      <c r="D36" s="31" t="s">
        <v>8</v>
      </c>
      <c r="E36" s="31"/>
      <c r="F36" s="27"/>
      <c r="I36" s="25" t="s">
        <v>30</v>
      </c>
      <c r="J36" s="36" t="s">
        <v>166</v>
      </c>
      <c r="L36" s="35" t="s">
        <v>31</v>
      </c>
      <c r="M36" s="32">
        <v>6254585</v>
      </c>
      <c r="N36" s="32">
        <v>-18987</v>
      </c>
      <c r="O36" s="32">
        <v>23784</v>
      </c>
      <c r="P36" s="32">
        <v>4797</v>
      </c>
      <c r="Q36" s="32">
        <v>6259382</v>
      </c>
    </row>
    <row r="37" spans="1:17" ht="15" x14ac:dyDescent="0.25">
      <c r="A37" s="31" t="s">
        <v>102</v>
      </c>
      <c r="B37" s="31"/>
      <c r="C37" s="31">
        <v>1</v>
      </c>
      <c r="D37" s="31" t="s">
        <v>8</v>
      </c>
      <c r="E37" s="31"/>
      <c r="F37" s="27"/>
      <c r="I37" s="25" t="s">
        <v>32</v>
      </c>
      <c r="J37" s="36" t="s">
        <v>167</v>
      </c>
      <c r="L37" s="35" t="s">
        <v>33</v>
      </c>
      <c r="M37" s="32">
        <v>13822133</v>
      </c>
      <c r="N37" s="32">
        <v>-14734</v>
      </c>
      <c r="O37" s="32">
        <v>113264</v>
      </c>
      <c r="P37" s="32">
        <v>98530</v>
      </c>
      <c r="Q37" s="32">
        <v>13920663</v>
      </c>
    </row>
    <row r="38" spans="1:17" ht="15" x14ac:dyDescent="0.25">
      <c r="A38" s="31" t="s">
        <v>102</v>
      </c>
      <c r="B38" s="31"/>
      <c r="C38" s="31">
        <v>1</v>
      </c>
      <c r="D38" s="31" t="s">
        <v>8</v>
      </c>
      <c r="E38" s="31"/>
      <c r="F38" s="27"/>
      <c r="I38" s="25" t="s">
        <v>34</v>
      </c>
      <c r="J38" s="36" t="s">
        <v>168</v>
      </c>
      <c r="L38" s="35" t="s">
        <v>35</v>
      </c>
      <c r="M38" s="32">
        <v>9176594</v>
      </c>
      <c r="N38" s="32">
        <v>-18512</v>
      </c>
      <c r="O38" s="32">
        <v>40186</v>
      </c>
      <c r="P38" s="32">
        <v>21674</v>
      </c>
      <c r="Q38" s="32">
        <v>9198268</v>
      </c>
    </row>
    <row r="39" spans="1:17" ht="15" x14ac:dyDescent="0.25">
      <c r="A39" s="31" t="s">
        <v>102</v>
      </c>
      <c r="B39" s="31"/>
      <c r="C39" s="31">
        <v>1</v>
      </c>
      <c r="D39" s="31" t="s">
        <v>8</v>
      </c>
      <c r="E39" s="31"/>
      <c r="F39" s="27"/>
      <c r="I39" s="25" t="s">
        <v>36</v>
      </c>
      <c r="J39" s="36" t="s">
        <v>170</v>
      </c>
      <c r="L39" s="35" t="s">
        <v>37</v>
      </c>
      <c r="M39" s="32">
        <v>2245660</v>
      </c>
      <c r="N39" s="32">
        <v>-16469</v>
      </c>
      <c r="O39" s="32">
        <v>-6085</v>
      </c>
      <c r="P39" s="32">
        <v>-22554</v>
      </c>
      <c r="Q39" s="32">
        <v>2223106</v>
      </c>
    </row>
    <row r="40" spans="1:17" ht="30" customHeight="1" x14ac:dyDescent="0.25">
      <c r="A40" s="31" t="s">
        <v>102</v>
      </c>
      <c r="B40" s="31"/>
      <c r="C40" s="31">
        <v>1</v>
      </c>
      <c r="D40" s="31" t="s">
        <v>8</v>
      </c>
      <c r="E40" s="31"/>
      <c r="F40" s="27"/>
      <c r="I40" s="25" t="s">
        <v>38</v>
      </c>
      <c r="J40" s="36" t="s">
        <v>171</v>
      </c>
      <c r="L40" s="35" t="s">
        <v>39</v>
      </c>
      <c r="M40" s="32">
        <v>1050485</v>
      </c>
      <c r="N40" s="32">
        <v>-6452</v>
      </c>
      <c r="O40" s="32">
        <v>-531</v>
      </c>
      <c r="P40" s="32">
        <v>-6983</v>
      </c>
      <c r="Q40" s="32">
        <v>1043502</v>
      </c>
    </row>
    <row r="41" spans="1:17" ht="15" x14ac:dyDescent="0.25">
      <c r="A41" s="31" t="s">
        <v>102</v>
      </c>
      <c r="B41" s="31"/>
      <c r="C41" s="31">
        <v>1</v>
      </c>
      <c r="D41" s="31" t="s">
        <v>8</v>
      </c>
      <c r="E41" s="31"/>
      <c r="F41" s="27"/>
      <c r="I41" s="25" t="s">
        <v>40</v>
      </c>
      <c r="J41" s="36" t="s">
        <v>172</v>
      </c>
      <c r="L41" s="35" t="s">
        <v>41</v>
      </c>
      <c r="M41" s="32">
        <v>1143395</v>
      </c>
      <c r="N41" s="32">
        <v>-4814</v>
      </c>
      <c r="O41" s="32">
        <v>-932</v>
      </c>
      <c r="P41" s="32">
        <v>-5746</v>
      </c>
      <c r="Q41" s="32">
        <v>1137649</v>
      </c>
    </row>
    <row r="42" spans="1:17" ht="15" x14ac:dyDescent="0.25">
      <c r="A42" s="31" t="s">
        <v>102</v>
      </c>
      <c r="B42" s="31"/>
      <c r="C42" s="31">
        <v>1</v>
      </c>
      <c r="D42" s="31" t="s">
        <v>8</v>
      </c>
      <c r="E42" s="31"/>
      <c r="F42" s="27"/>
      <c r="I42" s="25" t="s">
        <v>42</v>
      </c>
      <c r="J42" s="36" t="s">
        <v>174</v>
      </c>
      <c r="L42" s="35" t="s">
        <v>43</v>
      </c>
      <c r="M42" s="32">
        <v>773973</v>
      </c>
      <c r="N42" s="32">
        <v>-3858</v>
      </c>
      <c r="O42" s="32">
        <v>-2178</v>
      </c>
      <c r="P42" s="32">
        <v>-6036</v>
      </c>
      <c r="Q42" s="32">
        <v>767937</v>
      </c>
    </row>
    <row r="43" spans="1:17" ht="15" x14ac:dyDescent="0.25">
      <c r="A43" s="31" t="s">
        <v>102</v>
      </c>
      <c r="B43" s="31"/>
      <c r="C43" s="31">
        <v>1</v>
      </c>
      <c r="D43" s="31" t="s">
        <v>8</v>
      </c>
      <c r="E43" s="31"/>
      <c r="F43" s="27"/>
      <c r="I43" s="25" t="s">
        <v>44</v>
      </c>
      <c r="J43" s="36" t="s">
        <v>169</v>
      </c>
      <c r="L43" s="35" t="s">
        <v>45</v>
      </c>
      <c r="M43" s="32">
        <v>817480</v>
      </c>
      <c r="N43" s="32">
        <v>-4715</v>
      </c>
      <c r="O43" s="32">
        <v>-1809</v>
      </c>
      <c r="P43" s="32">
        <v>-6524</v>
      </c>
      <c r="Q43" s="32">
        <v>810956</v>
      </c>
    </row>
    <row r="44" spans="1:17" ht="15" x14ac:dyDescent="0.25">
      <c r="A44" s="31" t="s">
        <v>102</v>
      </c>
      <c r="B44" s="31"/>
      <c r="C44" s="31">
        <v>1</v>
      </c>
      <c r="D44" s="31" t="s">
        <v>8</v>
      </c>
      <c r="E44" s="31"/>
      <c r="F44" s="27"/>
      <c r="I44" s="25" t="s">
        <v>46</v>
      </c>
      <c r="J44" s="36" t="s">
        <v>173</v>
      </c>
      <c r="L44" s="35" t="s">
        <v>47</v>
      </c>
      <c r="M44" s="32">
        <v>2063298</v>
      </c>
      <c r="N44" s="32">
        <v>-11925</v>
      </c>
      <c r="O44" s="32">
        <v>-2583</v>
      </c>
      <c r="P44" s="32">
        <v>-14508</v>
      </c>
      <c r="Q44" s="32">
        <v>2048790</v>
      </c>
    </row>
    <row r="45" spans="1:17" ht="30" customHeight="1" x14ac:dyDescent="0.25">
      <c r="A45" s="31" t="s">
        <v>102</v>
      </c>
      <c r="B45" s="31"/>
      <c r="C45" s="31">
        <v>1</v>
      </c>
      <c r="D45" s="31" t="s">
        <v>8</v>
      </c>
      <c r="E45" s="31"/>
      <c r="F45" s="27"/>
      <c r="I45" s="25" t="s">
        <v>48</v>
      </c>
      <c r="J45" s="36" t="s">
        <v>175</v>
      </c>
      <c r="L45" s="35" t="s">
        <v>49</v>
      </c>
      <c r="M45" s="32">
        <v>1996691</v>
      </c>
      <c r="N45" s="32">
        <v>-10077</v>
      </c>
      <c r="O45" s="32">
        <v>-27</v>
      </c>
      <c r="P45" s="32">
        <v>-10104</v>
      </c>
      <c r="Q45" s="32">
        <v>1986587</v>
      </c>
    </row>
    <row r="46" spans="1:17" ht="15" x14ac:dyDescent="0.25">
      <c r="A46" s="31" t="s">
        <v>102</v>
      </c>
      <c r="B46" s="31"/>
      <c r="C46" s="31">
        <v>1</v>
      </c>
      <c r="D46" s="31" t="s">
        <v>8</v>
      </c>
      <c r="E46" s="31"/>
      <c r="F46" s="27"/>
      <c r="I46" s="25" t="s">
        <v>50</v>
      </c>
      <c r="J46" s="36" t="s">
        <v>176</v>
      </c>
      <c r="L46" s="35" t="s">
        <v>51</v>
      </c>
      <c r="M46" s="32">
        <v>3659169</v>
      </c>
      <c r="N46" s="32">
        <v>-17736</v>
      </c>
      <c r="O46" s="32">
        <v>2095</v>
      </c>
      <c r="P46" s="32">
        <v>-15641</v>
      </c>
      <c r="Q46" s="32">
        <v>3643528</v>
      </c>
    </row>
    <row r="47" spans="1:17" ht="15" x14ac:dyDescent="0.25">
      <c r="A47" s="31" t="s">
        <v>102</v>
      </c>
      <c r="B47" s="31"/>
      <c r="C47" s="31">
        <v>1</v>
      </c>
      <c r="D47" s="31" t="s">
        <v>8</v>
      </c>
      <c r="E47" s="31"/>
      <c r="F47" s="27"/>
      <c r="I47" s="25" t="s">
        <v>52</v>
      </c>
      <c r="J47" s="36" t="s">
        <v>177</v>
      </c>
      <c r="L47" s="35" t="s">
        <v>53</v>
      </c>
      <c r="M47" s="32">
        <v>7536775</v>
      </c>
      <c r="N47" s="32">
        <v>-10086</v>
      </c>
      <c r="O47" s="32">
        <v>25550</v>
      </c>
      <c r="P47" s="32">
        <v>15464</v>
      </c>
      <c r="Q47" s="32">
        <v>7552239</v>
      </c>
    </row>
    <row r="48" spans="1:17" ht="15" x14ac:dyDescent="0.25">
      <c r="A48" s="31" t="s">
        <v>102</v>
      </c>
      <c r="B48" s="31"/>
      <c r="C48" s="31">
        <v>1</v>
      </c>
      <c r="D48" s="31" t="s">
        <v>8</v>
      </c>
      <c r="E48" s="31"/>
      <c r="F48" s="27"/>
      <c r="I48" s="25" t="s">
        <v>54</v>
      </c>
      <c r="J48" s="36" t="s">
        <v>178</v>
      </c>
      <c r="L48" s="35" t="s">
        <v>55</v>
      </c>
      <c r="M48" s="32">
        <v>1791336</v>
      </c>
      <c r="N48" s="32">
        <v>-8733</v>
      </c>
      <c r="O48" s="32">
        <v>-1721</v>
      </c>
      <c r="P48" s="32">
        <v>-10454</v>
      </c>
      <c r="Q48" s="32">
        <v>1780882</v>
      </c>
    </row>
    <row r="49" spans="1:17" ht="15" x14ac:dyDescent="0.25">
      <c r="A49" s="31" t="s">
        <v>102</v>
      </c>
      <c r="B49" s="31"/>
      <c r="C49" s="31">
        <v>1</v>
      </c>
      <c r="D49" s="31" t="s">
        <v>8</v>
      </c>
      <c r="E49" s="31"/>
      <c r="F49" s="27"/>
      <c r="I49" s="25" t="s">
        <v>56</v>
      </c>
      <c r="J49" s="36" t="s">
        <v>179</v>
      </c>
      <c r="L49" s="35" t="s">
        <v>57</v>
      </c>
      <c r="M49" s="32">
        <v>1412430</v>
      </c>
      <c r="N49" s="32">
        <v>-2209</v>
      </c>
      <c r="O49" s="32">
        <v>3722</v>
      </c>
      <c r="P49" s="32">
        <v>1513</v>
      </c>
      <c r="Q49" s="32">
        <v>1413943</v>
      </c>
    </row>
    <row r="50" spans="1:17" ht="30" customHeight="1" x14ac:dyDescent="0.25">
      <c r="A50" s="31" t="s">
        <v>102</v>
      </c>
      <c r="B50" s="31"/>
      <c r="C50" s="31">
        <v>1</v>
      </c>
      <c r="D50" s="31" t="s">
        <v>8</v>
      </c>
      <c r="E50" s="31"/>
      <c r="F50" s="27"/>
      <c r="I50" s="25" t="s">
        <v>58</v>
      </c>
      <c r="J50" s="36" t="s">
        <v>180</v>
      </c>
      <c r="L50" s="35" t="s">
        <v>59</v>
      </c>
      <c r="M50" s="32">
        <v>2590895</v>
      </c>
      <c r="N50" s="32">
        <v>-9636</v>
      </c>
      <c r="O50" s="32">
        <v>1698</v>
      </c>
      <c r="P50" s="32">
        <v>-7938</v>
      </c>
      <c r="Q50" s="32">
        <v>2582957</v>
      </c>
    </row>
    <row r="51" spans="1:17" ht="15" x14ac:dyDescent="0.25">
      <c r="A51" s="31" t="s">
        <v>102</v>
      </c>
      <c r="B51" s="31"/>
      <c r="C51" s="31">
        <v>1</v>
      </c>
      <c r="D51" s="31" t="s">
        <v>8</v>
      </c>
      <c r="E51" s="31"/>
      <c r="F51" s="27"/>
      <c r="I51" s="25" t="s">
        <v>60</v>
      </c>
      <c r="J51" s="36" t="s">
        <v>181</v>
      </c>
      <c r="L51" s="35" t="s">
        <v>61</v>
      </c>
      <c r="M51" s="32">
        <v>8812920</v>
      </c>
      <c r="N51" s="32">
        <v>-27012</v>
      </c>
      <c r="O51" s="32">
        <v>23455</v>
      </c>
      <c r="P51" s="32">
        <v>-3557</v>
      </c>
      <c r="Q51" s="32">
        <v>8809363</v>
      </c>
    </row>
    <row r="52" spans="1:17" ht="15" x14ac:dyDescent="0.25">
      <c r="A52" s="31" t="s">
        <v>102</v>
      </c>
      <c r="B52" s="31"/>
      <c r="C52" s="31">
        <v>1</v>
      </c>
      <c r="D52" s="31" t="s">
        <v>8</v>
      </c>
      <c r="E52" s="31"/>
      <c r="F52" s="27"/>
      <c r="I52" s="25" t="s">
        <v>62</v>
      </c>
      <c r="J52" s="36" t="s">
        <v>182</v>
      </c>
      <c r="L52" s="35" t="s">
        <v>63</v>
      </c>
      <c r="M52" s="32">
        <v>5484375</v>
      </c>
      <c r="N52" s="32">
        <v>-19573</v>
      </c>
      <c r="O52" s="32">
        <v>1388</v>
      </c>
      <c r="P52" s="32">
        <v>-18185</v>
      </c>
      <c r="Q52" s="32">
        <v>5466190</v>
      </c>
    </row>
    <row r="53" spans="1:17" ht="15" x14ac:dyDescent="0.25">
      <c r="A53" s="31" t="s">
        <v>102</v>
      </c>
      <c r="B53" s="31"/>
      <c r="C53" s="31">
        <v>1</v>
      </c>
      <c r="D53" s="31" t="s">
        <v>8</v>
      </c>
      <c r="E53" s="31"/>
      <c r="F53" s="27"/>
      <c r="I53" s="25" t="s">
        <v>64</v>
      </c>
      <c r="J53" s="36" t="s">
        <v>183</v>
      </c>
      <c r="L53" s="35" t="s">
        <v>65</v>
      </c>
      <c r="M53" s="32">
        <v>1339011</v>
      </c>
      <c r="N53" s="32">
        <v>-6298</v>
      </c>
      <c r="O53" s="32">
        <v>-2590</v>
      </c>
      <c r="P53" s="32">
        <v>-8888</v>
      </c>
      <c r="Q53" s="32">
        <v>1330123</v>
      </c>
    </row>
    <row r="54" spans="1:17" ht="15" x14ac:dyDescent="0.25">
      <c r="A54" s="31" t="s">
        <v>102</v>
      </c>
      <c r="B54" s="31"/>
      <c r="C54" s="31">
        <v>1</v>
      </c>
      <c r="D54" s="31" t="s">
        <v>8</v>
      </c>
      <c r="E54" s="31"/>
      <c r="F54" s="27"/>
      <c r="I54" s="25" t="s">
        <v>66</v>
      </c>
      <c r="J54" s="36" t="s">
        <v>184</v>
      </c>
      <c r="L54" s="35" t="s">
        <v>232</v>
      </c>
      <c r="M54" s="32">
        <v>934707</v>
      </c>
      <c r="N54" s="32">
        <v>-7064</v>
      </c>
      <c r="O54" s="32">
        <v>-2710</v>
      </c>
      <c r="P54" s="32">
        <v>-9774</v>
      </c>
      <c r="Q54" s="32">
        <v>924933</v>
      </c>
    </row>
    <row r="55" spans="1:17" ht="30" customHeight="1" x14ac:dyDescent="0.25">
      <c r="A55" s="31" t="s">
        <v>102</v>
      </c>
      <c r="B55" s="31"/>
      <c r="C55" s="31">
        <v>1</v>
      </c>
      <c r="D55" s="31" t="s">
        <v>8</v>
      </c>
      <c r="E55" s="31"/>
      <c r="F55" s="27"/>
      <c r="I55" s="25" t="s">
        <v>67</v>
      </c>
      <c r="J55" s="36" t="s">
        <v>185</v>
      </c>
      <c r="L55" s="35" t="s">
        <v>68</v>
      </c>
      <c r="M55" s="32">
        <v>560397</v>
      </c>
      <c r="N55" s="32">
        <v>-3579</v>
      </c>
      <c r="O55" s="32">
        <v>-1260</v>
      </c>
      <c r="P55" s="32">
        <v>-4839</v>
      </c>
      <c r="Q55" s="32">
        <v>555558</v>
      </c>
    </row>
    <row r="56" spans="1:17" ht="15" x14ac:dyDescent="0.25">
      <c r="A56" s="31" t="s">
        <v>102</v>
      </c>
      <c r="B56" s="31"/>
      <c r="C56" s="31">
        <v>1</v>
      </c>
      <c r="D56" s="31" t="s">
        <v>8</v>
      </c>
      <c r="E56" s="31"/>
      <c r="F56" s="27"/>
      <c r="I56" s="25" t="s">
        <v>69</v>
      </c>
      <c r="J56" s="36" t="s">
        <v>186</v>
      </c>
      <c r="L56" s="35" t="s">
        <v>70</v>
      </c>
      <c r="M56" s="32">
        <v>680031</v>
      </c>
      <c r="N56" s="32">
        <v>-4855</v>
      </c>
      <c r="O56" s="32">
        <v>-830</v>
      </c>
      <c r="P56" s="32">
        <v>-5685</v>
      </c>
      <c r="Q56" s="32">
        <v>674346</v>
      </c>
    </row>
    <row r="57" spans="1:17" ht="15" x14ac:dyDescent="0.25">
      <c r="A57" s="31" t="s">
        <v>102</v>
      </c>
      <c r="B57" s="31"/>
      <c r="C57" s="31">
        <v>1</v>
      </c>
      <c r="D57" s="31" t="s">
        <v>8</v>
      </c>
      <c r="E57" s="31"/>
      <c r="F57" s="27"/>
      <c r="I57" s="25" t="s">
        <v>71</v>
      </c>
      <c r="J57" s="36" t="s">
        <v>187</v>
      </c>
      <c r="L57" s="35" t="s">
        <v>72</v>
      </c>
      <c r="M57" s="32">
        <v>1898237</v>
      </c>
      <c r="N57" s="32">
        <v>-8353</v>
      </c>
      <c r="O57" s="32">
        <v>-298</v>
      </c>
      <c r="P57" s="32">
        <v>-8651</v>
      </c>
      <c r="Q57" s="32">
        <v>1889586</v>
      </c>
    </row>
    <row r="58" spans="1:17" ht="15" x14ac:dyDescent="0.25">
      <c r="A58" s="31" t="s">
        <v>102</v>
      </c>
      <c r="B58" s="31"/>
      <c r="C58" s="31">
        <v>1</v>
      </c>
      <c r="D58" s="31" t="s">
        <v>8</v>
      </c>
      <c r="E58" s="31"/>
      <c r="F58" s="27"/>
      <c r="I58" s="25" t="s">
        <v>73</v>
      </c>
      <c r="J58" s="36" t="s">
        <v>188</v>
      </c>
      <c r="L58" s="35" t="s">
        <v>74</v>
      </c>
      <c r="M58" s="32">
        <v>2817157</v>
      </c>
      <c r="N58" s="32">
        <v>-10646</v>
      </c>
      <c r="O58" s="32">
        <v>-2334</v>
      </c>
      <c r="P58" s="32">
        <v>-12980</v>
      </c>
      <c r="Q58" s="32">
        <v>2804177</v>
      </c>
    </row>
    <row r="59" spans="1:17" ht="15" x14ac:dyDescent="0.25">
      <c r="A59" s="31" t="s">
        <v>102</v>
      </c>
      <c r="B59" s="31"/>
      <c r="C59" s="31">
        <v>1</v>
      </c>
      <c r="D59" s="31" t="s">
        <v>8</v>
      </c>
      <c r="E59" s="31"/>
      <c r="F59" s="27"/>
      <c r="I59" s="25" t="s">
        <v>75</v>
      </c>
      <c r="J59" s="36" t="s">
        <v>189</v>
      </c>
      <c r="L59" s="35" t="s">
        <v>76</v>
      </c>
      <c r="M59" s="32">
        <v>1370424</v>
      </c>
      <c r="N59" s="32">
        <v>-10060</v>
      </c>
      <c r="O59" s="32">
        <v>-2028</v>
      </c>
      <c r="P59" s="32">
        <v>-12088</v>
      </c>
      <c r="Q59" s="32">
        <v>1358336</v>
      </c>
    </row>
    <row r="60" spans="1:17" ht="30" customHeight="1" x14ac:dyDescent="0.25">
      <c r="A60" s="31" t="s">
        <v>102</v>
      </c>
      <c r="B60" s="31"/>
      <c r="C60" s="31">
        <v>1</v>
      </c>
      <c r="D60" s="31" t="s">
        <v>8</v>
      </c>
      <c r="E60" s="31"/>
      <c r="F60" s="27"/>
      <c r="I60" s="25" t="s">
        <v>77</v>
      </c>
      <c r="J60" s="36" t="s">
        <v>190</v>
      </c>
      <c r="L60" s="35" t="s">
        <v>78</v>
      </c>
      <c r="M60" s="32">
        <v>735970</v>
      </c>
      <c r="N60" s="32">
        <v>-5405</v>
      </c>
      <c r="O60" s="32">
        <v>-2588</v>
      </c>
      <c r="P60" s="32">
        <v>-7993</v>
      </c>
      <c r="Q60" s="32">
        <v>727977</v>
      </c>
    </row>
    <row r="61" spans="1:17" ht="15" x14ac:dyDescent="0.25">
      <c r="A61" s="31" t="s">
        <v>102</v>
      </c>
      <c r="B61" s="31"/>
      <c r="C61" s="31">
        <v>1</v>
      </c>
      <c r="D61" s="31" t="s">
        <v>8</v>
      </c>
      <c r="E61" s="31"/>
      <c r="F61" s="27"/>
      <c r="I61" s="25" t="s">
        <v>79</v>
      </c>
      <c r="J61" s="36" t="s">
        <v>191</v>
      </c>
      <c r="L61" s="35" t="s">
        <v>80</v>
      </c>
      <c r="M61" s="32">
        <v>962032</v>
      </c>
      <c r="N61" s="32">
        <v>-5435</v>
      </c>
      <c r="O61" s="32">
        <v>-250</v>
      </c>
      <c r="P61" s="32">
        <v>-5685</v>
      </c>
      <c r="Q61" s="32">
        <v>956347</v>
      </c>
    </row>
    <row r="62" spans="1:17" ht="15" x14ac:dyDescent="0.25">
      <c r="A62" s="31" t="s">
        <v>102</v>
      </c>
      <c r="B62" s="31"/>
      <c r="C62" s="31">
        <v>1</v>
      </c>
      <c r="D62" s="31" t="s">
        <v>8</v>
      </c>
      <c r="E62" s="31"/>
      <c r="F62" s="27"/>
      <c r="I62" s="25" t="s">
        <v>81</v>
      </c>
      <c r="J62" s="36" t="s">
        <v>192</v>
      </c>
      <c r="L62" s="35" t="s">
        <v>82</v>
      </c>
      <c r="M62" s="32">
        <v>1351783</v>
      </c>
      <c r="N62" s="32">
        <v>-9489</v>
      </c>
      <c r="O62" s="32">
        <v>-3079</v>
      </c>
      <c r="P62" s="32">
        <v>-12568</v>
      </c>
      <c r="Q62" s="32">
        <v>1339215</v>
      </c>
    </row>
    <row r="63" spans="1:17" ht="15" x14ac:dyDescent="0.25">
      <c r="A63" s="31" t="s">
        <v>102</v>
      </c>
      <c r="B63" s="31"/>
      <c r="C63" s="31">
        <v>1</v>
      </c>
      <c r="D63" s="31" t="s">
        <v>8</v>
      </c>
      <c r="E63" s="31"/>
      <c r="F63" s="27"/>
      <c r="I63" s="25" t="s">
        <v>83</v>
      </c>
      <c r="J63" s="36" t="s">
        <v>193</v>
      </c>
      <c r="L63" s="35" t="s">
        <v>84</v>
      </c>
      <c r="M63" s="32">
        <v>706126</v>
      </c>
      <c r="N63" s="32">
        <v>-5936</v>
      </c>
      <c r="O63" s="32">
        <v>-2161</v>
      </c>
      <c r="P63" s="32">
        <v>-8097</v>
      </c>
      <c r="Q63" s="32">
        <v>698029</v>
      </c>
    </row>
    <row r="64" spans="1:17" ht="15" x14ac:dyDescent="0.25">
      <c r="A64" s="31" t="s">
        <v>102</v>
      </c>
      <c r="B64" s="31"/>
      <c r="C64" s="31">
        <v>1</v>
      </c>
      <c r="D64" s="31" t="s">
        <v>8</v>
      </c>
      <c r="E64" s="31"/>
      <c r="F64" s="27"/>
      <c r="I64" s="25" t="s">
        <v>85</v>
      </c>
      <c r="J64" s="36" t="s">
        <v>194</v>
      </c>
      <c r="L64" s="35" t="s">
        <v>86</v>
      </c>
      <c r="M64" s="32">
        <v>5107267</v>
      </c>
      <c r="N64" s="32">
        <v>-13368</v>
      </c>
      <c r="O64" s="32">
        <v>9780</v>
      </c>
      <c r="P64" s="32">
        <v>-3588</v>
      </c>
      <c r="Q64" s="32">
        <v>5103679</v>
      </c>
    </row>
    <row r="65" spans="1:17" ht="30" customHeight="1" x14ac:dyDescent="0.25">
      <c r="A65" s="31" t="s">
        <v>102</v>
      </c>
      <c r="B65" s="31"/>
      <c r="C65" s="31">
        <v>1</v>
      </c>
      <c r="D65" s="31" t="s">
        <v>8</v>
      </c>
      <c r="E65" s="31"/>
      <c r="F65" s="27"/>
      <c r="I65" s="25" t="s">
        <v>87</v>
      </c>
      <c r="J65" s="36" t="s">
        <v>195</v>
      </c>
      <c r="L65" s="35" t="s">
        <v>88</v>
      </c>
      <c r="M65" s="32">
        <v>819214</v>
      </c>
      <c r="N65" s="32">
        <v>-3741</v>
      </c>
      <c r="O65" s="32">
        <v>-762</v>
      </c>
      <c r="P65" s="32">
        <v>-4503</v>
      </c>
      <c r="Q65" s="32">
        <v>814711</v>
      </c>
    </row>
    <row r="66" spans="1:17" ht="15" x14ac:dyDescent="0.25">
      <c r="A66" s="31" t="s">
        <v>102</v>
      </c>
      <c r="B66" s="31"/>
      <c r="C66" s="31">
        <v>1</v>
      </c>
      <c r="D66" s="31" t="s">
        <v>8</v>
      </c>
      <c r="E66" s="31"/>
      <c r="F66" s="27"/>
      <c r="I66" s="25" t="s">
        <v>89</v>
      </c>
      <c r="J66" s="36" t="s">
        <v>196</v>
      </c>
      <c r="L66" s="35" t="s">
        <v>90</v>
      </c>
      <c r="M66" s="32">
        <v>1340600</v>
      </c>
      <c r="N66" s="32">
        <v>-7635</v>
      </c>
      <c r="O66" s="32">
        <v>-6441</v>
      </c>
      <c r="P66" s="32">
        <v>-14076</v>
      </c>
      <c r="Q66" s="32">
        <v>1326524</v>
      </c>
    </row>
    <row r="67" spans="1:17" ht="15" x14ac:dyDescent="0.25">
      <c r="A67" s="31" t="s">
        <v>102</v>
      </c>
      <c r="B67" s="31"/>
      <c r="C67" s="31">
        <v>1</v>
      </c>
      <c r="D67" s="31" t="s">
        <v>8</v>
      </c>
      <c r="E67" s="31"/>
      <c r="F67" s="27"/>
      <c r="I67" s="25" t="s">
        <v>91</v>
      </c>
      <c r="J67" s="36" t="s">
        <v>197</v>
      </c>
      <c r="L67" s="35" t="s">
        <v>92</v>
      </c>
      <c r="M67" s="32">
        <v>1756896</v>
      </c>
      <c r="N67" s="32">
        <v>-7829</v>
      </c>
      <c r="O67" s="32">
        <v>-1500</v>
      </c>
      <c r="P67" s="32">
        <v>-9329</v>
      </c>
      <c r="Q67" s="32">
        <v>1747567</v>
      </c>
    </row>
    <row r="68" spans="1:17" ht="15" x14ac:dyDescent="0.25">
      <c r="A68" s="31" t="s">
        <v>102</v>
      </c>
      <c r="B68" s="31"/>
      <c r="C68" s="31">
        <v>1</v>
      </c>
      <c r="D68" s="31" t="s">
        <v>8</v>
      </c>
      <c r="E68" s="31"/>
      <c r="F68" s="27"/>
      <c r="I68" s="25" t="s">
        <v>93</v>
      </c>
      <c r="J68" s="36" t="s">
        <v>198</v>
      </c>
      <c r="L68" s="35" t="s">
        <v>94</v>
      </c>
      <c r="M68" s="32">
        <v>1143585</v>
      </c>
      <c r="N68" s="32">
        <v>-6698</v>
      </c>
      <c r="O68" s="32">
        <v>-1453</v>
      </c>
      <c r="P68" s="32">
        <v>-8151</v>
      </c>
      <c r="Q68" s="32">
        <v>1135434</v>
      </c>
    </row>
    <row r="69" spans="1:17" ht="15" x14ac:dyDescent="0.25">
      <c r="A69" s="31" t="s">
        <v>102</v>
      </c>
      <c r="B69" s="31"/>
      <c r="C69" s="31">
        <v>1</v>
      </c>
      <c r="D69" s="31" t="s">
        <v>8</v>
      </c>
      <c r="E69" s="31"/>
      <c r="F69" s="27"/>
      <c r="I69" s="25" t="s">
        <v>95</v>
      </c>
      <c r="J69" s="36" t="s">
        <v>199</v>
      </c>
      <c r="L69" s="35" t="s">
        <v>96</v>
      </c>
      <c r="M69" s="32">
        <v>1080736</v>
      </c>
      <c r="N69" s="32">
        <v>-5552</v>
      </c>
      <c r="O69" s="32">
        <v>-1883</v>
      </c>
      <c r="P69" s="32">
        <v>-7435</v>
      </c>
      <c r="Q69" s="32">
        <v>1073301</v>
      </c>
    </row>
    <row r="70" spans="1:17" ht="30" customHeight="1" x14ac:dyDescent="0.25">
      <c r="A70" s="31" t="s">
        <v>102</v>
      </c>
      <c r="B70" s="31"/>
      <c r="C70" s="31">
        <v>1</v>
      </c>
      <c r="D70" s="31" t="s">
        <v>8</v>
      </c>
      <c r="E70" s="31"/>
      <c r="F70" s="27"/>
      <c r="I70" s="25" t="s">
        <v>97</v>
      </c>
      <c r="J70" s="36" t="s">
        <v>200</v>
      </c>
      <c r="L70" s="35" t="s">
        <v>98</v>
      </c>
      <c r="M70" s="32">
        <v>1614233</v>
      </c>
      <c r="N70" s="32">
        <v>-9539</v>
      </c>
      <c r="O70" s="32">
        <v>-2421</v>
      </c>
      <c r="P70" s="32">
        <v>-11960</v>
      </c>
      <c r="Q70" s="32">
        <v>1602273</v>
      </c>
    </row>
    <row r="71" spans="1:17" ht="15" x14ac:dyDescent="0.25">
      <c r="A71" s="31" t="s">
        <v>102</v>
      </c>
      <c r="B71" s="31"/>
      <c r="C71" s="31">
        <v>1</v>
      </c>
      <c r="D71" s="31" t="s">
        <v>8</v>
      </c>
      <c r="E71" s="31"/>
      <c r="F71" s="27"/>
      <c r="I71" s="25" t="s">
        <v>99</v>
      </c>
      <c r="J71" s="36" t="s">
        <v>204</v>
      </c>
      <c r="L71" s="35" t="s">
        <v>100</v>
      </c>
      <c r="M71" s="32">
        <v>1447561</v>
      </c>
      <c r="N71" s="32">
        <v>2913</v>
      </c>
      <c r="O71" s="32">
        <v>2694</v>
      </c>
      <c r="P71" s="32">
        <v>5607</v>
      </c>
      <c r="Q71" s="32">
        <v>1453168</v>
      </c>
    </row>
    <row r="72" spans="1:17" ht="5.25" customHeight="1" x14ac:dyDescent="0.15">
      <c r="H72" s="33"/>
      <c r="I72" s="33"/>
      <c r="J72" s="33"/>
      <c r="K72" s="33"/>
      <c r="L72" s="34"/>
      <c r="M72" s="33"/>
      <c r="N72" s="33"/>
      <c r="O72" s="33"/>
      <c r="P72" s="33"/>
      <c r="Q72" s="33"/>
    </row>
    <row r="73" spans="1:17" ht="6" customHeight="1" x14ac:dyDescent="0.15"/>
    <row r="76" spans="1:17" ht="18.75" x14ac:dyDescent="0.2">
      <c r="F76" s="30"/>
      <c r="Q76" s="70" t="s">
        <v>233</v>
      </c>
    </row>
    <row r="77" spans="1:17" ht="18.75" x14ac:dyDescent="0.3">
      <c r="F77" s="30"/>
      <c r="H77" s="39"/>
      <c r="Q77" s="69" t="s">
        <v>234</v>
      </c>
    </row>
    <row r="80" spans="1:17" ht="15.75" customHeight="1" x14ac:dyDescent="0.25">
      <c r="M80" s="39"/>
      <c r="O80" s="39"/>
    </row>
    <row r="81" spans="1:19" ht="5.25" customHeight="1" x14ac:dyDescent="0.15"/>
    <row r="82" spans="1:19" ht="5.25" customHeight="1" x14ac:dyDescent="0.15">
      <c r="H82" s="65"/>
      <c r="I82" s="65"/>
      <c r="J82" s="65"/>
      <c r="K82" s="65"/>
      <c r="L82" s="53"/>
      <c r="M82" s="55"/>
      <c r="N82" s="65"/>
      <c r="O82" s="65"/>
      <c r="P82" s="65"/>
      <c r="Q82" s="65"/>
    </row>
    <row r="83" spans="1:19" x14ac:dyDescent="0.15">
      <c r="F83" s="30"/>
      <c r="L83" s="56"/>
      <c r="M83" s="52"/>
      <c r="N83" s="40" t="s">
        <v>201</v>
      </c>
      <c r="O83" s="48" t="s">
        <v>150</v>
      </c>
      <c r="P83" s="48"/>
    </row>
    <row r="84" spans="1:19" ht="15" x14ac:dyDescent="0.25">
      <c r="F84" s="30"/>
      <c r="L84" s="56"/>
      <c r="M84" s="52"/>
      <c r="N84" s="46" t="s">
        <v>217</v>
      </c>
      <c r="O84" s="49" t="s">
        <v>149</v>
      </c>
      <c r="P84" s="49"/>
    </row>
    <row r="85" spans="1:19" ht="4.5" customHeight="1" x14ac:dyDescent="0.25">
      <c r="L85" s="56"/>
      <c r="M85" s="37"/>
      <c r="N85" s="64"/>
      <c r="O85" s="64"/>
      <c r="P85" s="64"/>
      <c r="Q85" s="33"/>
    </row>
    <row r="86" spans="1:19" ht="2.25" customHeight="1" x14ac:dyDescent="0.25">
      <c r="L86" s="56"/>
      <c r="M86" s="51"/>
      <c r="N86" s="63"/>
      <c r="O86" s="62"/>
      <c r="P86" s="61"/>
    </row>
    <row r="87" spans="1:19" ht="15" customHeight="1" x14ac:dyDescent="0.15">
      <c r="F87" s="30"/>
      <c r="H87" s="48" t="s">
        <v>219</v>
      </c>
      <c r="I87" s="48"/>
      <c r="J87" s="48"/>
      <c r="K87" s="48"/>
      <c r="L87" s="47"/>
      <c r="M87" s="59">
        <v>43374</v>
      </c>
      <c r="N87" s="60" t="s">
        <v>220</v>
      </c>
      <c r="O87" s="48"/>
      <c r="P87" s="47"/>
      <c r="Q87" s="59">
        <v>43739</v>
      </c>
    </row>
    <row r="88" spans="1:19" ht="15" x14ac:dyDescent="0.25">
      <c r="F88" s="30"/>
      <c r="L88" s="56"/>
      <c r="M88" s="40" t="s">
        <v>221</v>
      </c>
      <c r="N88" s="58" t="s">
        <v>222</v>
      </c>
      <c r="O88" s="49"/>
      <c r="P88" s="57"/>
      <c r="Q88" s="40" t="s">
        <v>221</v>
      </c>
    </row>
    <row r="89" spans="1:19" ht="2.25" customHeight="1" x14ac:dyDescent="0.15">
      <c r="L89" s="56"/>
      <c r="N89" s="52"/>
      <c r="Q89" s="52"/>
    </row>
    <row r="90" spans="1:19" ht="5.25" customHeight="1" x14ac:dyDescent="0.15">
      <c r="L90" s="56"/>
      <c r="N90" s="55"/>
      <c r="O90" s="54"/>
      <c r="P90" s="53"/>
      <c r="Q90" s="52"/>
    </row>
    <row r="91" spans="1:19" ht="15" x14ac:dyDescent="0.25">
      <c r="F91" s="30"/>
      <c r="H91" s="49" t="s">
        <v>146</v>
      </c>
      <c r="I91" s="48"/>
      <c r="J91" s="48"/>
      <c r="K91" s="48"/>
      <c r="L91" s="47"/>
      <c r="M91" s="46"/>
      <c r="N91" s="50" t="s">
        <v>223</v>
      </c>
      <c r="O91" s="50" t="s">
        <v>224</v>
      </c>
      <c r="P91" s="50" t="s">
        <v>225</v>
      </c>
      <c r="Q91" s="44"/>
    </row>
    <row r="92" spans="1:19" ht="15" customHeight="1" x14ac:dyDescent="0.25">
      <c r="F92" s="30"/>
      <c r="I92" s="49"/>
      <c r="J92" s="48"/>
      <c r="K92" s="48"/>
      <c r="L92" s="47"/>
      <c r="M92" s="46" t="s">
        <v>145</v>
      </c>
      <c r="N92" s="51"/>
      <c r="O92" s="51"/>
      <c r="P92" s="50"/>
      <c r="Q92" s="44" t="s">
        <v>145</v>
      </c>
    </row>
    <row r="93" spans="1:19" ht="13.5" customHeight="1" x14ac:dyDescent="0.25">
      <c r="F93" s="30"/>
      <c r="I93" s="49"/>
      <c r="J93" s="48"/>
      <c r="K93" s="48"/>
      <c r="L93" s="47"/>
      <c r="M93" s="46" t="s">
        <v>226</v>
      </c>
      <c r="N93" s="45" t="s">
        <v>227</v>
      </c>
      <c r="O93" s="45" t="s">
        <v>228</v>
      </c>
      <c r="P93" s="45" t="s">
        <v>229</v>
      </c>
      <c r="Q93" s="44" t="s">
        <v>230</v>
      </c>
    </row>
    <row r="94" spans="1:19" ht="15" x14ac:dyDescent="0.25">
      <c r="K94" s="40"/>
      <c r="L94" s="39"/>
      <c r="M94" s="42"/>
      <c r="N94" s="43"/>
      <c r="O94" s="42"/>
      <c r="P94" s="41"/>
      <c r="Q94" s="41"/>
      <c r="R94" s="40"/>
      <c r="S94" s="39"/>
    </row>
    <row r="95" spans="1:19" ht="5.25" customHeight="1" x14ac:dyDescent="0.15">
      <c r="H95" s="33"/>
      <c r="I95" s="33"/>
      <c r="J95" s="33"/>
      <c r="K95" s="33"/>
      <c r="L95" s="34"/>
      <c r="M95" s="33"/>
      <c r="N95" s="38"/>
      <c r="O95" s="38"/>
      <c r="P95" s="38"/>
      <c r="Q95" s="37"/>
    </row>
    <row r="96" spans="1:19" ht="27" customHeight="1" x14ac:dyDescent="0.25">
      <c r="A96" s="31" t="s">
        <v>102</v>
      </c>
      <c r="B96" s="31"/>
      <c r="C96" s="31">
        <v>2</v>
      </c>
      <c r="D96" s="31" t="s">
        <v>8</v>
      </c>
      <c r="E96" s="31"/>
      <c r="F96" s="27"/>
      <c r="H96" s="82" t="s">
        <v>144</v>
      </c>
      <c r="I96" s="82"/>
      <c r="J96" s="82"/>
      <c r="L96" s="35" t="s">
        <v>231</v>
      </c>
      <c r="M96" s="32">
        <v>61532495</v>
      </c>
      <c r="N96" s="32">
        <v>-248364</v>
      </c>
      <c r="O96" s="32">
        <v>127201</v>
      </c>
      <c r="P96" s="32">
        <v>-121163</v>
      </c>
      <c r="Q96" s="32">
        <v>61411332</v>
      </c>
    </row>
    <row r="97" spans="1:17" ht="30" customHeight="1" x14ac:dyDescent="0.25">
      <c r="A97" s="31" t="s">
        <v>102</v>
      </c>
      <c r="B97" s="31"/>
      <c r="C97" s="31">
        <v>2</v>
      </c>
      <c r="D97" s="31" t="s">
        <v>8</v>
      </c>
      <c r="E97" s="31"/>
      <c r="F97" s="27"/>
      <c r="I97" s="25" t="s">
        <v>8</v>
      </c>
      <c r="J97" s="36" t="s">
        <v>203</v>
      </c>
      <c r="L97" s="35" t="s">
        <v>9</v>
      </c>
      <c r="M97" s="32">
        <v>2489221</v>
      </c>
      <c r="N97" s="32">
        <v>-16890</v>
      </c>
      <c r="O97" s="32">
        <v>-80</v>
      </c>
      <c r="P97" s="32">
        <v>-16970</v>
      </c>
      <c r="Q97" s="32">
        <v>2472251</v>
      </c>
    </row>
    <row r="98" spans="1:17" ht="15" x14ac:dyDescent="0.25">
      <c r="A98" s="31" t="s">
        <v>102</v>
      </c>
      <c r="B98" s="31"/>
      <c r="C98" s="31">
        <v>2</v>
      </c>
      <c r="D98" s="31" t="s">
        <v>8</v>
      </c>
      <c r="E98" s="31"/>
      <c r="F98" s="27"/>
      <c r="I98" s="25" t="s">
        <v>10</v>
      </c>
      <c r="J98" s="36" t="s">
        <v>156</v>
      </c>
      <c r="L98" s="35" t="s">
        <v>143</v>
      </c>
      <c r="M98" s="32">
        <v>593273</v>
      </c>
      <c r="N98" s="32">
        <v>-5458</v>
      </c>
      <c r="O98" s="32">
        <v>-2417</v>
      </c>
      <c r="P98" s="32">
        <v>-7875</v>
      </c>
      <c r="Q98" s="32">
        <v>585398</v>
      </c>
    </row>
    <row r="99" spans="1:17" ht="15" x14ac:dyDescent="0.25">
      <c r="A99" s="31" t="s">
        <v>102</v>
      </c>
      <c r="B99" s="31"/>
      <c r="C99" s="31">
        <v>2</v>
      </c>
      <c r="D99" s="31" t="s">
        <v>8</v>
      </c>
      <c r="E99" s="31"/>
      <c r="F99" s="27"/>
      <c r="I99" s="25" t="s">
        <v>12</v>
      </c>
      <c r="J99" s="36" t="s">
        <v>157</v>
      </c>
      <c r="L99" s="35" t="s">
        <v>142</v>
      </c>
      <c r="M99" s="32">
        <v>597804</v>
      </c>
      <c r="N99" s="32">
        <v>-5057</v>
      </c>
      <c r="O99" s="32">
        <v>-915</v>
      </c>
      <c r="P99" s="32">
        <v>-5972</v>
      </c>
      <c r="Q99" s="32">
        <v>591832</v>
      </c>
    </row>
    <row r="100" spans="1:17" ht="15" x14ac:dyDescent="0.25">
      <c r="A100" s="31" t="s">
        <v>102</v>
      </c>
      <c r="B100" s="31"/>
      <c r="C100" s="31">
        <v>2</v>
      </c>
      <c r="D100" s="31" t="s">
        <v>8</v>
      </c>
      <c r="E100" s="31"/>
      <c r="F100" s="27"/>
      <c r="I100" s="25" t="s">
        <v>14</v>
      </c>
      <c r="J100" s="36" t="s">
        <v>158</v>
      </c>
      <c r="L100" s="35" t="s">
        <v>141</v>
      </c>
      <c r="M100" s="32">
        <v>1131628</v>
      </c>
      <c r="N100" s="32">
        <v>-4795</v>
      </c>
      <c r="O100" s="32">
        <v>93</v>
      </c>
      <c r="P100" s="32">
        <v>-4702</v>
      </c>
      <c r="Q100" s="32">
        <v>1126926</v>
      </c>
    </row>
    <row r="101" spans="1:17" ht="15" x14ac:dyDescent="0.25">
      <c r="A101" s="31" t="s">
        <v>102</v>
      </c>
      <c r="B101" s="31"/>
      <c r="C101" s="31">
        <v>2</v>
      </c>
      <c r="D101" s="31" t="s">
        <v>8</v>
      </c>
      <c r="E101" s="31"/>
      <c r="F101" s="27"/>
      <c r="I101" s="25" t="s">
        <v>16</v>
      </c>
      <c r="J101" s="36" t="s">
        <v>159</v>
      </c>
      <c r="L101" s="35" t="s">
        <v>140</v>
      </c>
      <c r="M101" s="32">
        <v>460990</v>
      </c>
      <c r="N101" s="32">
        <v>-5127</v>
      </c>
      <c r="O101" s="32">
        <v>-1468</v>
      </c>
      <c r="P101" s="32">
        <v>-6595</v>
      </c>
      <c r="Q101" s="32">
        <v>454395</v>
      </c>
    </row>
    <row r="102" spans="1:17" ht="30" customHeight="1" x14ac:dyDescent="0.25">
      <c r="A102" s="31" t="s">
        <v>102</v>
      </c>
      <c r="B102" s="31"/>
      <c r="C102" s="31">
        <v>2</v>
      </c>
      <c r="D102" s="31" t="s">
        <v>8</v>
      </c>
      <c r="E102" s="31"/>
      <c r="F102" s="27"/>
      <c r="I102" s="25" t="s">
        <v>18</v>
      </c>
      <c r="J102" s="36" t="s">
        <v>160</v>
      </c>
      <c r="L102" s="35" t="s">
        <v>139</v>
      </c>
      <c r="M102" s="32">
        <v>525582</v>
      </c>
      <c r="N102" s="32">
        <v>-4229</v>
      </c>
      <c r="O102" s="32">
        <v>-1254</v>
      </c>
      <c r="P102" s="32">
        <v>-5483</v>
      </c>
      <c r="Q102" s="32">
        <v>520099</v>
      </c>
    </row>
    <row r="103" spans="1:17" ht="15" x14ac:dyDescent="0.25">
      <c r="A103" s="31" t="s">
        <v>102</v>
      </c>
      <c r="B103" s="31"/>
      <c r="C103" s="31">
        <v>2</v>
      </c>
      <c r="D103" s="31" t="s">
        <v>8</v>
      </c>
      <c r="E103" s="31"/>
      <c r="F103" s="27"/>
      <c r="I103" s="25" t="s">
        <v>20</v>
      </c>
      <c r="J103" s="36" t="s">
        <v>161</v>
      </c>
      <c r="L103" s="35" t="s">
        <v>138</v>
      </c>
      <c r="M103" s="32">
        <v>922749</v>
      </c>
      <c r="N103" s="32">
        <v>-6455</v>
      </c>
      <c r="O103" s="32">
        <v>-1935</v>
      </c>
      <c r="P103" s="32">
        <v>-8390</v>
      </c>
      <c r="Q103" s="32">
        <v>914359</v>
      </c>
    </row>
    <row r="104" spans="1:17" ht="15" x14ac:dyDescent="0.25">
      <c r="A104" s="31" t="s">
        <v>102</v>
      </c>
      <c r="B104" s="31"/>
      <c r="C104" s="31">
        <v>2</v>
      </c>
      <c r="D104" s="31" t="s">
        <v>8</v>
      </c>
      <c r="E104" s="31"/>
      <c r="F104" s="27"/>
      <c r="I104" s="25" t="s">
        <v>22</v>
      </c>
      <c r="J104" s="36" t="s">
        <v>162</v>
      </c>
      <c r="L104" s="35" t="s">
        <v>137</v>
      </c>
      <c r="M104" s="32">
        <v>1435254</v>
      </c>
      <c r="N104" s="32">
        <v>-8072</v>
      </c>
      <c r="O104" s="32">
        <v>-15</v>
      </c>
      <c r="P104" s="32">
        <v>-8087</v>
      </c>
      <c r="Q104" s="32">
        <v>1427167</v>
      </c>
    </row>
    <row r="105" spans="1:17" ht="15" x14ac:dyDescent="0.25">
      <c r="A105" s="31" t="s">
        <v>102</v>
      </c>
      <c r="B105" s="31"/>
      <c r="C105" s="31">
        <v>2</v>
      </c>
      <c r="D105" s="31" t="s">
        <v>8</v>
      </c>
      <c r="E105" s="31"/>
      <c r="F105" s="27"/>
      <c r="I105" s="25" t="s">
        <v>24</v>
      </c>
      <c r="J105" s="36" t="s">
        <v>163</v>
      </c>
      <c r="L105" s="35" t="s">
        <v>136</v>
      </c>
      <c r="M105" s="32">
        <v>969225</v>
      </c>
      <c r="N105" s="32">
        <v>-4559</v>
      </c>
      <c r="O105" s="32">
        <v>-1054</v>
      </c>
      <c r="P105" s="32">
        <v>-5613</v>
      </c>
      <c r="Q105" s="32">
        <v>963612</v>
      </c>
    </row>
    <row r="106" spans="1:17" ht="15" x14ac:dyDescent="0.25">
      <c r="A106" s="31" t="s">
        <v>102</v>
      </c>
      <c r="B106" s="31"/>
      <c r="C106" s="31">
        <v>2</v>
      </c>
      <c r="D106" s="31" t="s">
        <v>8</v>
      </c>
      <c r="E106" s="31"/>
      <c r="F106" s="27"/>
      <c r="I106" s="25" t="s">
        <v>26</v>
      </c>
      <c r="J106" s="36" t="s">
        <v>164</v>
      </c>
      <c r="L106" s="35" t="s">
        <v>135</v>
      </c>
      <c r="M106" s="32">
        <v>965052</v>
      </c>
      <c r="N106" s="32">
        <v>-5462</v>
      </c>
      <c r="O106" s="32">
        <v>1942</v>
      </c>
      <c r="P106" s="32">
        <v>-3520</v>
      </c>
      <c r="Q106" s="32">
        <v>961532</v>
      </c>
    </row>
    <row r="107" spans="1:17" ht="30" customHeight="1" x14ac:dyDescent="0.25">
      <c r="A107" s="31" t="s">
        <v>102</v>
      </c>
      <c r="B107" s="31"/>
      <c r="C107" s="31">
        <v>2</v>
      </c>
      <c r="D107" s="31" t="s">
        <v>8</v>
      </c>
      <c r="E107" s="31"/>
      <c r="F107" s="27"/>
      <c r="I107" s="25" t="s">
        <v>28</v>
      </c>
      <c r="J107" s="36" t="s">
        <v>165</v>
      </c>
      <c r="L107" s="35" t="s">
        <v>134</v>
      </c>
      <c r="M107" s="32">
        <v>3657770</v>
      </c>
      <c r="N107" s="32">
        <v>-11958</v>
      </c>
      <c r="O107" s="32">
        <v>21786</v>
      </c>
      <c r="P107" s="32">
        <v>9828</v>
      </c>
      <c r="Q107" s="32">
        <v>3667598</v>
      </c>
    </row>
    <row r="108" spans="1:17" ht="15" x14ac:dyDescent="0.25">
      <c r="A108" s="31" t="s">
        <v>102</v>
      </c>
      <c r="B108" s="31"/>
      <c r="C108" s="31">
        <v>2</v>
      </c>
      <c r="D108" s="31" t="s">
        <v>8</v>
      </c>
      <c r="E108" s="31"/>
      <c r="F108" s="27"/>
      <c r="I108" s="25" t="s">
        <v>30</v>
      </c>
      <c r="J108" s="36" t="s">
        <v>166</v>
      </c>
      <c r="L108" s="35" t="s">
        <v>133</v>
      </c>
      <c r="M108" s="32">
        <v>3104538</v>
      </c>
      <c r="N108" s="32">
        <v>-11229</v>
      </c>
      <c r="O108" s="32">
        <v>11482</v>
      </c>
      <c r="P108" s="32">
        <v>253</v>
      </c>
      <c r="Q108" s="32">
        <v>3104791</v>
      </c>
    </row>
    <row r="109" spans="1:17" ht="15" x14ac:dyDescent="0.25">
      <c r="A109" s="31" t="s">
        <v>102</v>
      </c>
      <c r="B109" s="31"/>
      <c r="C109" s="31">
        <v>2</v>
      </c>
      <c r="D109" s="31" t="s">
        <v>8</v>
      </c>
      <c r="E109" s="31"/>
      <c r="F109" s="27"/>
      <c r="I109" s="25" t="s">
        <v>32</v>
      </c>
      <c r="J109" s="36" t="s">
        <v>167</v>
      </c>
      <c r="L109" s="35" t="s">
        <v>132</v>
      </c>
      <c r="M109" s="32">
        <v>6802341</v>
      </c>
      <c r="N109" s="32">
        <v>-8879</v>
      </c>
      <c r="O109" s="32">
        <v>52299</v>
      </c>
      <c r="P109" s="32">
        <v>43420</v>
      </c>
      <c r="Q109" s="32">
        <v>6845761</v>
      </c>
    </row>
    <row r="110" spans="1:17" ht="15" x14ac:dyDescent="0.25">
      <c r="A110" s="31" t="s">
        <v>102</v>
      </c>
      <c r="B110" s="31"/>
      <c r="C110" s="31">
        <v>2</v>
      </c>
      <c r="D110" s="31" t="s">
        <v>8</v>
      </c>
      <c r="E110" s="31"/>
      <c r="F110" s="27"/>
      <c r="I110" s="25" t="s">
        <v>34</v>
      </c>
      <c r="J110" s="36" t="s">
        <v>168</v>
      </c>
      <c r="L110" s="35" t="s">
        <v>131</v>
      </c>
      <c r="M110" s="32">
        <v>4575573</v>
      </c>
      <c r="N110" s="32">
        <v>-11216</v>
      </c>
      <c r="O110" s="32">
        <v>20943</v>
      </c>
      <c r="P110" s="32">
        <v>9727</v>
      </c>
      <c r="Q110" s="32">
        <v>4585300</v>
      </c>
    </row>
    <row r="111" spans="1:17" ht="15" x14ac:dyDescent="0.25">
      <c r="A111" s="31" t="s">
        <v>102</v>
      </c>
      <c r="B111" s="31"/>
      <c r="C111" s="31">
        <v>2</v>
      </c>
      <c r="D111" s="31" t="s">
        <v>8</v>
      </c>
      <c r="E111" s="31"/>
      <c r="F111" s="27"/>
      <c r="I111" s="25" t="s">
        <v>36</v>
      </c>
      <c r="J111" s="36" t="s">
        <v>170</v>
      </c>
      <c r="L111" s="35" t="s">
        <v>130</v>
      </c>
      <c r="M111" s="32">
        <v>1088462</v>
      </c>
      <c r="N111" s="32">
        <v>-7903</v>
      </c>
      <c r="O111" s="32">
        <v>-2513</v>
      </c>
      <c r="P111" s="32">
        <v>-10416</v>
      </c>
      <c r="Q111" s="32">
        <v>1078046</v>
      </c>
    </row>
    <row r="112" spans="1:17" ht="30" customHeight="1" x14ac:dyDescent="0.25">
      <c r="A112" s="31" t="s">
        <v>102</v>
      </c>
      <c r="B112" s="31"/>
      <c r="C112" s="31">
        <v>2</v>
      </c>
      <c r="D112" s="31" t="s">
        <v>8</v>
      </c>
      <c r="E112" s="31"/>
      <c r="F112" s="27"/>
      <c r="I112" s="25" t="s">
        <v>38</v>
      </c>
      <c r="J112" s="36" t="s">
        <v>171</v>
      </c>
      <c r="L112" s="35" t="s">
        <v>129</v>
      </c>
      <c r="M112" s="32">
        <v>509575</v>
      </c>
      <c r="N112" s="32">
        <v>-3051</v>
      </c>
      <c r="O112" s="32">
        <v>-49</v>
      </c>
      <c r="P112" s="32">
        <v>-3100</v>
      </c>
      <c r="Q112" s="32">
        <v>506475</v>
      </c>
    </row>
    <row r="113" spans="1:17" ht="15" x14ac:dyDescent="0.25">
      <c r="A113" s="31" t="s">
        <v>102</v>
      </c>
      <c r="B113" s="31"/>
      <c r="C113" s="31">
        <v>2</v>
      </c>
      <c r="D113" s="31" t="s">
        <v>8</v>
      </c>
      <c r="E113" s="31"/>
      <c r="F113" s="27"/>
      <c r="I113" s="25" t="s">
        <v>40</v>
      </c>
      <c r="J113" s="36" t="s">
        <v>172</v>
      </c>
      <c r="L113" s="35" t="s">
        <v>128</v>
      </c>
      <c r="M113" s="32">
        <v>554808</v>
      </c>
      <c r="N113" s="32">
        <v>-2210</v>
      </c>
      <c r="O113" s="32">
        <v>61</v>
      </c>
      <c r="P113" s="32">
        <v>-2149</v>
      </c>
      <c r="Q113" s="32">
        <v>552659</v>
      </c>
    </row>
    <row r="114" spans="1:17" ht="15" x14ac:dyDescent="0.25">
      <c r="A114" s="31" t="s">
        <v>102</v>
      </c>
      <c r="B114" s="31"/>
      <c r="C114" s="31">
        <v>2</v>
      </c>
      <c r="D114" s="31" t="s">
        <v>8</v>
      </c>
      <c r="E114" s="31"/>
      <c r="F114" s="27"/>
      <c r="I114" s="25" t="s">
        <v>42</v>
      </c>
      <c r="J114" s="36" t="s">
        <v>174</v>
      </c>
      <c r="L114" s="35" t="s">
        <v>127</v>
      </c>
      <c r="M114" s="32">
        <v>376082</v>
      </c>
      <c r="N114" s="32">
        <v>-1859</v>
      </c>
      <c r="O114" s="32">
        <v>-679</v>
      </c>
      <c r="P114" s="32">
        <v>-2538</v>
      </c>
      <c r="Q114" s="32">
        <v>373544</v>
      </c>
    </row>
    <row r="115" spans="1:17" ht="15" x14ac:dyDescent="0.25">
      <c r="A115" s="31" t="s">
        <v>102</v>
      </c>
      <c r="B115" s="31"/>
      <c r="C115" s="31">
        <v>2</v>
      </c>
      <c r="D115" s="31" t="s">
        <v>8</v>
      </c>
      <c r="E115" s="31"/>
      <c r="F115" s="27"/>
      <c r="I115" s="25" t="s">
        <v>44</v>
      </c>
      <c r="J115" s="36" t="s">
        <v>169</v>
      </c>
      <c r="L115" s="35" t="s">
        <v>126</v>
      </c>
      <c r="M115" s="32">
        <v>400172</v>
      </c>
      <c r="N115" s="32">
        <v>-2372</v>
      </c>
      <c r="O115" s="32">
        <v>-674</v>
      </c>
      <c r="P115" s="32">
        <v>-3046</v>
      </c>
      <c r="Q115" s="32">
        <v>397126</v>
      </c>
    </row>
    <row r="116" spans="1:17" ht="15" x14ac:dyDescent="0.25">
      <c r="A116" s="31" t="s">
        <v>102</v>
      </c>
      <c r="B116" s="31"/>
      <c r="C116" s="31">
        <v>2</v>
      </c>
      <c r="D116" s="31" t="s">
        <v>8</v>
      </c>
      <c r="E116" s="31"/>
      <c r="F116" s="27"/>
      <c r="I116" s="25" t="s">
        <v>46</v>
      </c>
      <c r="J116" s="36" t="s">
        <v>173</v>
      </c>
      <c r="L116" s="35" t="s">
        <v>47</v>
      </c>
      <c r="M116" s="32">
        <v>1006184</v>
      </c>
      <c r="N116" s="32">
        <v>-5640</v>
      </c>
      <c r="O116" s="32">
        <v>-718</v>
      </c>
      <c r="P116" s="32">
        <v>-6358</v>
      </c>
      <c r="Q116" s="32">
        <v>999826</v>
      </c>
    </row>
    <row r="117" spans="1:17" ht="30" customHeight="1" x14ac:dyDescent="0.25">
      <c r="A117" s="31" t="s">
        <v>102</v>
      </c>
      <c r="B117" s="31"/>
      <c r="C117" s="31">
        <v>2</v>
      </c>
      <c r="D117" s="31" t="s">
        <v>8</v>
      </c>
      <c r="E117" s="31"/>
      <c r="F117" s="27"/>
      <c r="I117" s="25" t="s">
        <v>48</v>
      </c>
      <c r="J117" s="36" t="s">
        <v>175</v>
      </c>
      <c r="L117" s="35" t="s">
        <v>125</v>
      </c>
      <c r="M117" s="32">
        <v>968176</v>
      </c>
      <c r="N117" s="32">
        <v>-5156</v>
      </c>
      <c r="O117" s="32">
        <v>1185</v>
      </c>
      <c r="P117" s="32">
        <v>-3971</v>
      </c>
      <c r="Q117" s="32">
        <v>964205</v>
      </c>
    </row>
    <row r="118" spans="1:17" ht="15" x14ac:dyDescent="0.25">
      <c r="A118" s="31" t="s">
        <v>102</v>
      </c>
      <c r="B118" s="31"/>
      <c r="C118" s="31">
        <v>2</v>
      </c>
      <c r="D118" s="31" t="s">
        <v>8</v>
      </c>
      <c r="E118" s="31"/>
      <c r="F118" s="27"/>
      <c r="I118" s="25" t="s">
        <v>50</v>
      </c>
      <c r="J118" s="36" t="s">
        <v>176</v>
      </c>
      <c r="L118" s="35" t="s">
        <v>124</v>
      </c>
      <c r="M118" s="32">
        <v>1803119</v>
      </c>
      <c r="N118" s="32">
        <v>-9025</v>
      </c>
      <c r="O118" s="32">
        <v>2475</v>
      </c>
      <c r="P118" s="32">
        <v>-6550</v>
      </c>
      <c r="Q118" s="32">
        <v>1796569</v>
      </c>
    </row>
    <row r="119" spans="1:17" ht="15" x14ac:dyDescent="0.25">
      <c r="A119" s="31" t="s">
        <v>102</v>
      </c>
      <c r="B119" s="31"/>
      <c r="C119" s="31">
        <v>2</v>
      </c>
      <c r="D119" s="31" t="s">
        <v>8</v>
      </c>
      <c r="E119" s="31"/>
      <c r="F119" s="27"/>
      <c r="I119" s="25" t="s">
        <v>52</v>
      </c>
      <c r="J119" s="36" t="s">
        <v>177</v>
      </c>
      <c r="L119" s="35" t="s">
        <v>123</v>
      </c>
      <c r="M119" s="32">
        <v>3770168</v>
      </c>
      <c r="N119" s="32">
        <v>-6318</v>
      </c>
      <c r="O119" s="32">
        <v>15769</v>
      </c>
      <c r="P119" s="32">
        <v>9451</v>
      </c>
      <c r="Q119" s="32">
        <v>3779619</v>
      </c>
    </row>
    <row r="120" spans="1:17" ht="15" x14ac:dyDescent="0.25">
      <c r="A120" s="31" t="s">
        <v>102</v>
      </c>
      <c r="B120" s="31"/>
      <c r="C120" s="31">
        <v>2</v>
      </c>
      <c r="D120" s="31" t="s">
        <v>8</v>
      </c>
      <c r="E120" s="31"/>
      <c r="F120" s="27"/>
      <c r="I120" s="25" t="s">
        <v>54</v>
      </c>
      <c r="J120" s="36" t="s">
        <v>178</v>
      </c>
      <c r="L120" s="35" t="s">
        <v>122</v>
      </c>
      <c r="M120" s="32">
        <v>873984</v>
      </c>
      <c r="N120" s="32">
        <v>-4404</v>
      </c>
      <c r="O120" s="32">
        <v>559</v>
      </c>
      <c r="P120" s="32">
        <v>-3845</v>
      </c>
      <c r="Q120" s="32">
        <v>870139</v>
      </c>
    </row>
    <row r="121" spans="1:17" ht="15" x14ac:dyDescent="0.25">
      <c r="A121" s="31" t="s">
        <v>102</v>
      </c>
      <c r="B121" s="31"/>
      <c r="C121" s="31">
        <v>2</v>
      </c>
      <c r="D121" s="31" t="s">
        <v>8</v>
      </c>
      <c r="E121" s="31"/>
      <c r="F121" s="27"/>
      <c r="I121" s="25" t="s">
        <v>56</v>
      </c>
      <c r="J121" s="36" t="s">
        <v>179</v>
      </c>
      <c r="L121" s="35" t="s">
        <v>121</v>
      </c>
      <c r="M121" s="32">
        <v>697426</v>
      </c>
      <c r="N121" s="32">
        <v>-1161</v>
      </c>
      <c r="O121" s="32">
        <v>2795</v>
      </c>
      <c r="P121" s="32">
        <v>1634</v>
      </c>
      <c r="Q121" s="32">
        <v>699060</v>
      </c>
    </row>
    <row r="122" spans="1:17" ht="30" customHeight="1" x14ac:dyDescent="0.25">
      <c r="A122" s="31" t="s">
        <v>102</v>
      </c>
      <c r="B122" s="31"/>
      <c r="C122" s="31">
        <v>2</v>
      </c>
      <c r="D122" s="31" t="s">
        <v>8</v>
      </c>
      <c r="E122" s="31"/>
      <c r="F122" s="27"/>
      <c r="I122" s="25" t="s">
        <v>58</v>
      </c>
      <c r="J122" s="36" t="s">
        <v>180</v>
      </c>
      <c r="L122" s="35" t="s">
        <v>59</v>
      </c>
      <c r="M122" s="32">
        <v>1237940</v>
      </c>
      <c r="N122" s="32">
        <v>-4755</v>
      </c>
      <c r="O122" s="32">
        <v>1235</v>
      </c>
      <c r="P122" s="32">
        <v>-3520</v>
      </c>
      <c r="Q122" s="32">
        <v>1234420</v>
      </c>
    </row>
    <row r="123" spans="1:17" ht="15" x14ac:dyDescent="0.25">
      <c r="A123" s="31" t="s">
        <v>102</v>
      </c>
      <c r="B123" s="31"/>
      <c r="C123" s="31">
        <v>2</v>
      </c>
      <c r="D123" s="31" t="s">
        <v>8</v>
      </c>
      <c r="E123" s="31"/>
      <c r="F123" s="27"/>
      <c r="I123" s="25" t="s">
        <v>60</v>
      </c>
      <c r="J123" s="36" t="s">
        <v>181</v>
      </c>
      <c r="L123" s="35" t="s">
        <v>120</v>
      </c>
      <c r="M123" s="32">
        <v>4232108</v>
      </c>
      <c r="N123" s="32">
        <v>-15955</v>
      </c>
      <c r="O123" s="32">
        <v>11040</v>
      </c>
      <c r="P123" s="32">
        <v>-4915</v>
      </c>
      <c r="Q123" s="32">
        <v>4227193</v>
      </c>
    </row>
    <row r="124" spans="1:17" ht="15" x14ac:dyDescent="0.25">
      <c r="A124" s="31" t="s">
        <v>102</v>
      </c>
      <c r="B124" s="31"/>
      <c r="C124" s="31">
        <v>2</v>
      </c>
      <c r="D124" s="31" t="s">
        <v>8</v>
      </c>
      <c r="E124" s="31"/>
      <c r="F124" s="27"/>
      <c r="I124" s="25" t="s">
        <v>62</v>
      </c>
      <c r="J124" s="36" t="s">
        <v>182</v>
      </c>
      <c r="L124" s="35" t="s">
        <v>63</v>
      </c>
      <c r="M124" s="32">
        <v>2614046</v>
      </c>
      <c r="N124" s="32">
        <v>-9946</v>
      </c>
      <c r="O124" s="32">
        <v>743</v>
      </c>
      <c r="P124" s="32">
        <v>-9203</v>
      </c>
      <c r="Q124" s="32">
        <v>2604843</v>
      </c>
    </row>
    <row r="125" spans="1:17" ht="15" x14ac:dyDescent="0.25">
      <c r="A125" s="31" t="s">
        <v>102</v>
      </c>
      <c r="B125" s="31"/>
      <c r="C125" s="31">
        <v>2</v>
      </c>
      <c r="D125" s="31" t="s">
        <v>8</v>
      </c>
      <c r="E125" s="31"/>
      <c r="F125" s="27"/>
      <c r="I125" s="25" t="s">
        <v>64</v>
      </c>
      <c r="J125" s="36" t="s">
        <v>183</v>
      </c>
      <c r="L125" s="35" t="s">
        <v>119</v>
      </c>
      <c r="M125" s="32">
        <v>630764</v>
      </c>
      <c r="N125" s="32">
        <v>-3230</v>
      </c>
      <c r="O125" s="32">
        <v>-1358</v>
      </c>
      <c r="P125" s="32">
        <v>-4588</v>
      </c>
      <c r="Q125" s="32">
        <v>626176</v>
      </c>
    </row>
    <row r="126" spans="1:17" ht="15" x14ac:dyDescent="0.25">
      <c r="A126" s="31" t="s">
        <v>102</v>
      </c>
      <c r="B126" s="31"/>
      <c r="C126" s="31">
        <v>2</v>
      </c>
      <c r="D126" s="31" t="s">
        <v>8</v>
      </c>
      <c r="E126" s="31"/>
      <c r="F126" s="27"/>
      <c r="I126" s="25" t="s">
        <v>66</v>
      </c>
      <c r="J126" s="36" t="s">
        <v>184</v>
      </c>
      <c r="L126" s="35" t="s">
        <v>232</v>
      </c>
      <c r="M126" s="32">
        <v>439625</v>
      </c>
      <c r="N126" s="32">
        <v>-3394</v>
      </c>
      <c r="O126" s="32">
        <v>-1199</v>
      </c>
      <c r="P126" s="32">
        <v>-4593</v>
      </c>
      <c r="Q126" s="32">
        <v>435032</v>
      </c>
    </row>
    <row r="127" spans="1:17" ht="30" customHeight="1" x14ac:dyDescent="0.25">
      <c r="A127" s="31" t="s">
        <v>102</v>
      </c>
      <c r="B127" s="31"/>
      <c r="C127" s="31">
        <v>2</v>
      </c>
      <c r="D127" s="31" t="s">
        <v>8</v>
      </c>
      <c r="E127" s="31"/>
      <c r="F127" s="27"/>
      <c r="I127" s="25" t="s">
        <v>67</v>
      </c>
      <c r="J127" s="36" t="s">
        <v>185</v>
      </c>
      <c r="L127" s="35" t="s">
        <v>118</v>
      </c>
      <c r="M127" s="32">
        <v>267851</v>
      </c>
      <c r="N127" s="32">
        <v>-1483</v>
      </c>
      <c r="O127" s="32">
        <v>-665</v>
      </c>
      <c r="P127" s="32">
        <v>-2148</v>
      </c>
      <c r="Q127" s="32">
        <v>265703</v>
      </c>
    </row>
    <row r="128" spans="1:17" ht="15" x14ac:dyDescent="0.25">
      <c r="A128" s="31" t="s">
        <v>102</v>
      </c>
      <c r="B128" s="31"/>
      <c r="C128" s="31">
        <v>2</v>
      </c>
      <c r="D128" s="31" t="s">
        <v>8</v>
      </c>
      <c r="E128" s="31"/>
      <c r="F128" s="27"/>
      <c r="I128" s="25" t="s">
        <v>69</v>
      </c>
      <c r="J128" s="36" t="s">
        <v>186</v>
      </c>
      <c r="L128" s="35" t="s">
        <v>117</v>
      </c>
      <c r="M128" s="32">
        <v>327882</v>
      </c>
      <c r="N128" s="32">
        <v>-2245</v>
      </c>
      <c r="O128" s="32">
        <v>-135</v>
      </c>
      <c r="P128" s="32">
        <v>-2380</v>
      </c>
      <c r="Q128" s="32">
        <v>325502</v>
      </c>
    </row>
    <row r="129" spans="1:17" ht="15" x14ac:dyDescent="0.25">
      <c r="A129" s="31" t="s">
        <v>102</v>
      </c>
      <c r="B129" s="31"/>
      <c r="C129" s="31">
        <v>2</v>
      </c>
      <c r="D129" s="31" t="s">
        <v>8</v>
      </c>
      <c r="E129" s="31"/>
      <c r="F129" s="27"/>
      <c r="I129" s="25" t="s">
        <v>71</v>
      </c>
      <c r="J129" s="36" t="s">
        <v>187</v>
      </c>
      <c r="L129" s="35" t="s">
        <v>116</v>
      </c>
      <c r="M129" s="32">
        <v>912268</v>
      </c>
      <c r="N129" s="32">
        <v>-3962</v>
      </c>
      <c r="O129" s="32">
        <v>897</v>
      </c>
      <c r="P129" s="32">
        <v>-3065</v>
      </c>
      <c r="Q129" s="32">
        <v>909203</v>
      </c>
    </row>
    <row r="130" spans="1:17" ht="15" x14ac:dyDescent="0.25">
      <c r="A130" s="31" t="s">
        <v>102</v>
      </c>
      <c r="B130" s="31"/>
      <c r="C130" s="31">
        <v>2</v>
      </c>
      <c r="D130" s="31" t="s">
        <v>8</v>
      </c>
      <c r="E130" s="31"/>
      <c r="F130" s="27"/>
      <c r="I130" s="25" t="s">
        <v>73</v>
      </c>
      <c r="J130" s="36" t="s">
        <v>188</v>
      </c>
      <c r="L130" s="35" t="s">
        <v>115</v>
      </c>
      <c r="M130" s="32">
        <v>1367223</v>
      </c>
      <c r="N130" s="32">
        <v>-5185</v>
      </c>
      <c r="O130" s="32">
        <v>135</v>
      </c>
      <c r="P130" s="32">
        <v>-5050</v>
      </c>
      <c r="Q130" s="32">
        <v>1362173</v>
      </c>
    </row>
    <row r="131" spans="1:17" ht="15" x14ac:dyDescent="0.25">
      <c r="A131" s="31" t="s">
        <v>102</v>
      </c>
      <c r="B131" s="31"/>
      <c r="C131" s="31">
        <v>2</v>
      </c>
      <c r="D131" s="31" t="s">
        <v>8</v>
      </c>
      <c r="E131" s="31"/>
      <c r="F131" s="27"/>
      <c r="I131" s="25" t="s">
        <v>75</v>
      </c>
      <c r="J131" s="36" t="s">
        <v>189</v>
      </c>
      <c r="L131" s="35" t="s">
        <v>114</v>
      </c>
      <c r="M131" s="32">
        <v>650217</v>
      </c>
      <c r="N131" s="32">
        <v>-4672</v>
      </c>
      <c r="O131" s="32">
        <v>-228</v>
      </c>
      <c r="P131" s="32">
        <v>-4900</v>
      </c>
      <c r="Q131" s="32">
        <v>645317</v>
      </c>
    </row>
    <row r="132" spans="1:17" ht="30" customHeight="1" x14ac:dyDescent="0.25">
      <c r="A132" s="31" t="s">
        <v>102</v>
      </c>
      <c r="B132" s="31"/>
      <c r="C132" s="31">
        <v>2</v>
      </c>
      <c r="D132" s="31" t="s">
        <v>8</v>
      </c>
      <c r="E132" s="31"/>
      <c r="F132" s="27"/>
      <c r="I132" s="25" t="s">
        <v>77</v>
      </c>
      <c r="J132" s="36" t="s">
        <v>190</v>
      </c>
      <c r="L132" s="35" t="s">
        <v>113</v>
      </c>
      <c r="M132" s="32">
        <v>351066</v>
      </c>
      <c r="N132" s="32">
        <v>-2535</v>
      </c>
      <c r="O132" s="32">
        <v>-1263</v>
      </c>
      <c r="P132" s="32">
        <v>-3798</v>
      </c>
      <c r="Q132" s="32">
        <v>347268</v>
      </c>
    </row>
    <row r="133" spans="1:17" ht="15" x14ac:dyDescent="0.25">
      <c r="A133" s="31" t="s">
        <v>102</v>
      </c>
      <c r="B133" s="31"/>
      <c r="C133" s="31">
        <v>2</v>
      </c>
      <c r="D133" s="31" t="s">
        <v>8</v>
      </c>
      <c r="E133" s="31"/>
      <c r="F133" s="27"/>
      <c r="I133" s="25" t="s">
        <v>79</v>
      </c>
      <c r="J133" s="36" t="s">
        <v>191</v>
      </c>
      <c r="L133" s="35" t="s">
        <v>112</v>
      </c>
      <c r="M133" s="32">
        <v>466089</v>
      </c>
      <c r="N133" s="32">
        <v>-2484</v>
      </c>
      <c r="O133" s="32">
        <v>350</v>
      </c>
      <c r="P133" s="32">
        <v>-2134</v>
      </c>
      <c r="Q133" s="32">
        <v>463955</v>
      </c>
    </row>
    <row r="134" spans="1:17" ht="15" x14ac:dyDescent="0.25">
      <c r="A134" s="31" t="s">
        <v>102</v>
      </c>
      <c r="B134" s="31"/>
      <c r="C134" s="31">
        <v>2</v>
      </c>
      <c r="D134" s="31" t="s">
        <v>8</v>
      </c>
      <c r="E134" s="31"/>
      <c r="F134" s="27"/>
      <c r="I134" s="25" t="s">
        <v>81</v>
      </c>
      <c r="J134" s="36" t="s">
        <v>192</v>
      </c>
      <c r="L134" s="35" t="s">
        <v>111</v>
      </c>
      <c r="M134" s="32">
        <v>639104</v>
      </c>
      <c r="N134" s="32">
        <v>-4337</v>
      </c>
      <c r="O134" s="32">
        <v>-933</v>
      </c>
      <c r="P134" s="32">
        <v>-5270</v>
      </c>
      <c r="Q134" s="32">
        <v>633834</v>
      </c>
    </row>
    <row r="135" spans="1:17" ht="15" x14ac:dyDescent="0.25">
      <c r="A135" s="31" t="s">
        <v>102</v>
      </c>
      <c r="B135" s="31"/>
      <c r="C135" s="31">
        <v>2</v>
      </c>
      <c r="D135" s="31" t="s">
        <v>8</v>
      </c>
      <c r="E135" s="31"/>
      <c r="F135" s="27"/>
      <c r="I135" s="25" t="s">
        <v>83</v>
      </c>
      <c r="J135" s="36" t="s">
        <v>193</v>
      </c>
      <c r="L135" s="35" t="s">
        <v>110</v>
      </c>
      <c r="M135" s="32">
        <v>332974</v>
      </c>
      <c r="N135" s="32">
        <v>-2743</v>
      </c>
      <c r="O135" s="32">
        <v>-856</v>
      </c>
      <c r="P135" s="32">
        <v>-3599</v>
      </c>
      <c r="Q135" s="32">
        <v>329375</v>
      </c>
    </row>
    <row r="136" spans="1:17" ht="15" x14ac:dyDescent="0.25">
      <c r="A136" s="31" t="s">
        <v>102</v>
      </c>
      <c r="B136" s="31"/>
      <c r="C136" s="31">
        <v>2</v>
      </c>
      <c r="D136" s="31" t="s">
        <v>8</v>
      </c>
      <c r="E136" s="31"/>
      <c r="F136" s="27"/>
      <c r="I136" s="25" t="s">
        <v>85</v>
      </c>
      <c r="J136" s="36" t="s">
        <v>194</v>
      </c>
      <c r="L136" s="35" t="s">
        <v>109</v>
      </c>
      <c r="M136" s="32">
        <v>2416301</v>
      </c>
      <c r="N136" s="32">
        <v>-5953</v>
      </c>
      <c r="O136" s="32">
        <v>5372</v>
      </c>
      <c r="P136" s="32">
        <v>-581</v>
      </c>
      <c r="Q136" s="32">
        <v>2415720</v>
      </c>
    </row>
    <row r="137" spans="1:17" ht="30" customHeight="1" x14ac:dyDescent="0.25">
      <c r="A137" s="31" t="s">
        <v>102</v>
      </c>
      <c r="B137" s="31"/>
      <c r="C137" s="31">
        <v>2</v>
      </c>
      <c r="D137" s="31" t="s">
        <v>8</v>
      </c>
      <c r="E137" s="31"/>
      <c r="F137" s="27"/>
      <c r="I137" s="25" t="s">
        <v>87</v>
      </c>
      <c r="J137" s="36" t="s">
        <v>195</v>
      </c>
      <c r="L137" s="35" t="s">
        <v>108</v>
      </c>
      <c r="M137" s="32">
        <v>387507</v>
      </c>
      <c r="N137" s="32">
        <v>-1562</v>
      </c>
      <c r="O137" s="32">
        <v>-381</v>
      </c>
      <c r="P137" s="32">
        <v>-1943</v>
      </c>
      <c r="Q137" s="32">
        <v>385564</v>
      </c>
    </row>
    <row r="138" spans="1:17" ht="15" x14ac:dyDescent="0.25">
      <c r="A138" s="31" t="s">
        <v>102</v>
      </c>
      <c r="B138" s="31"/>
      <c r="C138" s="31">
        <v>2</v>
      </c>
      <c r="D138" s="31" t="s">
        <v>8</v>
      </c>
      <c r="E138" s="31"/>
      <c r="F138" s="27"/>
      <c r="I138" s="25" t="s">
        <v>89</v>
      </c>
      <c r="J138" s="36" t="s">
        <v>196</v>
      </c>
      <c r="L138" s="35" t="s">
        <v>107</v>
      </c>
      <c r="M138" s="32">
        <v>630579</v>
      </c>
      <c r="N138" s="32">
        <v>-3482</v>
      </c>
      <c r="O138" s="32">
        <v>-2931</v>
      </c>
      <c r="P138" s="32">
        <v>-6413</v>
      </c>
      <c r="Q138" s="32">
        <v>624166</v>
      </c>
    </row>
    <row r="139" spans="1:17" ht="15" x14ac:dyDescent="0.25">
      <c r="A139" s="31" t="s">
        <v>102</v>
      </c>
      <c r="B139" s="31"/>
      <c r="C139" s="31">
        <v>2</v>
      </c>
      <c r="D139" s="31" t="s">
        <v>8</v>
      </c>
      <c r="E139" s="31"/>
      <c r="F139" s="27"/>
      <c r="I139" s="25" t="s">
        <v>91</v>
      </c>
      <c r="J139" s="36" t="s">
        <v>197</v>
      </c>
      <c r="L139" s="35" t="s">
        <v>106</v>
      </c>
      <c r="M139" s="32">
        <v>829257</v>
      </c>
      <c r="N139" s="32">
        <v>-3393</v>
      </c>
      <c r="O139" s="32">
        <v>-438</v>
      </c>
      <c r="P139" s="32">
        <v>-3831</v>
      </c>
      <c r="Q139" s="32">
        <v>825426</v>
      </c>
    </row>
    <row r="140" spans="1:17" ht="15" x14ac:dyDescent="0.25">
      <c r="A140" s="31" t="s">
        <v>102</v>
      </c>
      <c r="B140" s="31"/>
      <c r="C140" s="31">
        <v>2</v>
      </c>
      <c r="D140" s="31" t="s">
        <v>8</v>
      </c>
      <c r="E140" s="31"/>
      <c r="F140" s="27"/>
      <c r="I140" s="25" t="s">
        <v>93</v>
      </c>
      <c r="J140" s="36" t="s">
        <v>198</v>
      </c>
      <c r="L140" s="35" t="s">
        <v>105</v>
      </c>
      <c r="M140" s="32">
        <v>541827</v>
      </c>
      <c r="N140" s="32">
        <v>-2971</v>
      </c>
      <c r="O140" s="32">
        <v>-89</v>
      </c>
      <c r="P140" s="32">
        <v>-3060</v>
      </c>
      <c r="Q140" s="32">
        <v>538767</v>
      </c>
    </row>
    <row r="141" spans="1:17" ht="15" x14ac:dyDescent="0.25">
      <c r="A141" s="31" t="s">
        <v>102</v>
      </c>
      <c r="B141" s="31"/>
      <c r="C141" s="31">
        <v>2</v>
      </c>
      <c r="D141" s="31" t="s">
        <v>8</v>
      </c>
      <c r="E141" s="31"/>
      <c r="F141" s="27"/>
      <c r="I141" s="25" t="s">
        <v>95</v>
      </c>
      <c r="J141" s="36" t="s">
        <v>199</v>
      </c>
      <c r="L141" s="35" t="s">
        <v>104</v>
      </c>
      <c r="M141" s="32">
        <v>508550</v>
      </c>
      <c r="N141" s="32">
        <v>-2525</v>
      </c>
      <c r="O141" s="32">
        <v>-813</v>
      </c>
      <c r="P141" s="32">
        <v>-3338</v>
      </c>
      <c r="Q141" s="32">
        <v>505212</v>
      </c>
    </row>
    <row r="142" spans="1:17" ht="30" customHeight="1" x14ac:dyDescent="0.25">
      <c r="A142" s="31" t="s">
        <v>102</v>
      </c>
      <c r="B142" s="31"/>
      <c r="C142" s="31">
        <v>2</v>
      </c>
      <c r="D142" s="31" t="s">
        <v>8</v>
      </c>
      <c r="E142" s="31"/>
      <c r="F142" s="27"/>
      <c r="I142" s="25" t="s">
        <v>97</v>
      </c>
      <c r="J142" s="36" t="s">
        <v>200</v>
      </c>
      <c r="L142" s="35" t="s">
        <v>103</v>
      </c>
      <c r="M142" s="32">
        <v>758331</v>
      </c>
      <c r="N142" s="32">
        <v>-4296</v>
      </c>
      <c r="O142" s="32">
        <v>-718</v>
      </c>
      <c r="P142" s="32">
        <v>-5014</v>
      </c>
      <c r="Q142" s="32">
        <v>753317</v>
      </c>
    </row>
    <row r="143" spans="1:17" ht="15" x14ac:dyDescent="0.25">
      <c r="A143" s="31" t="s">
        <v>102</v>
      </c>
      <c r="B143" s="31"/>
      <c r="C143" s="31">
        <v>2</v>
      </c>
      <c r="D143" s="31" t="s">
        <v>8</v>
      </c>
      <c r="E143" s="31"/>
      <c r="F143" s="27"/>
      <c r="I143" s="25" t="s">
        <v>99</v>
      </c>
      <c r="J143" s="36" t="s">
        <v>204</v>
      </c>
      <c r="L143" s="35" t="s">
        <v>101</v>
      </c>
      <c r="M143" s="32">
        <v>711830</v>
      </c>
      <c r="N143" s="32">
        <v>1229</v>
      </c>
      <c r="O143" s="32">
        <v>1818</v>
      </c>
      <c r="P143" s="32">
        <v>3047</v>
      </c>
      <c r="Q143" s="32">
        <v>714877</v>
      </c>
    </row>
    <row r="144" spans="1:17" ht="5.25" customHeight="1" x14ac:dyDescent="0.15">
      <c r="H144" s="33"/>
      <c r="I144" s="33"/>
      <c r="J144" s="33"/>
      <c r="K144" s="33"/>
      <c r="L144" s="34"/>
      <c r="M144" s="33"/>
      <c r="N144" s="33"/>
      <c r="O144" s="33"/>
      <c r="P144" s="33"/>
      <c r="Q144" s="33"/>
    </row>
    <row r="145" spans="6:17" ht="6" customHeight="1" x14ac:dyDescent="0.15"/>
    <row r="148" spans="6:17" ht="18.75" x14ac:dyDescent="0.2">
      <c r="F148" s="30"/>
      <c r="H148" s="68" t="s">
        <v>235</v>
      </c>
    </row>
    <row r="149" spans="6:17" ht="18.75" x14ac:dyDescent="0.3">
      <c r="F149" s="30"/>
      <c r="H149" s="67" t="s">
        <v>236</v>
      </c>
      <c r="Q149" s="66"/>
    </row>
    <row r="152" spans="6:17" ht="15.75" customHeight="1" x14ac:dyDescent="0.25">
      <c r="M152" s="39"/>
      <c r="O152" s="39"/>
    </row>
    <row r="153" spans="6:17" ht="5.25" customHeight="1" x14ac:dyDescent="0.15"/>
    <row r="154" spans="6:17" ht="5.25" customHeight="1" x14ac:dyDescent="0.15">
      <c r="H154" s="65"/>
      <c r="I154" s="65"/>
      <c r="J154" s="65"/>
      <c r="K154" s="65"/>
      <c r="L154" s="53"/>
      <c r="M154" s="55"/>
      <c r="N154" s="65"/>
      <c r="O154" s="65"/>
      <c r="P154" s="65"/>
      <c r="Q154" s="65"/>
    </row>
    <row r="155" spans="6:17" x14ac:dyDescent="0.15">
      <c r="F155" s="30"/>
      <c r="L155" s="56"/>
      <c r="M155" s="52"/>
      <c r="N155" s="40" t="s">
        <v>201</v>
      </c>
      <c r="O155" s="48" t="s">
        <v>148</v>
      </c>
      <c r="P155" s="48"/>
    </row>
    <row r="156" spans="6:17" ht="15" x14ac:dyDescent="0.25">
      <c r="F156" s="30"/>
      <c r="L156" s="56"/>
      <c r="M156" s="52"/>
      <c r="N156" s="46" t="s">
        <v>217</v>
      </c>
      <c r="O156" s="49" t="s">
        <v>147</v>
      </c>
      <c r="P156" s="49"/>
    </row>
    <row r="157" spans="6:17" ht="4.5" customHeight="1" x14ac:dyDescent="0.25">
      <c r="L157" s="56"/>
      <c r="M157" s="37"/>
      <c r="N157" s="64"/>
      <c r="O157" s="64"/>
      <c r="P157" s="64"/>
      <c r="Q157" s="33"/>
    </row>
    <row r="158" spans="6:17" ht="2.25" customHeight="1" x14ac:dyDescent="0.25">
      <c r="L158" s="56"/>
      <c r="M158" s="51"/>
      <c r="N158" s="63"/>
      <c r="O158" s="62"/>
      <c r="P158" s="61"/>
    </row>
    <row r="159" spans="6:17" ht="15" customHeight="1" x14ac:dyDescent="0.15">
      <c r="F159" s="30"/>
      <c r="H159" s="48" t="s">
        <v>219</v>
      </c>
      <c r="I159" s="48"/>
      <c r="J159" s="48"/>
      <c r="K159" s="48"/>
      <c r="L159" s="47"/>
      <c r="M159" s="59">
        <v>43374</v>
      </c>
      <c r="N159" s="60" t="s">
        <v>220</v>
      </c>
      <c r="O159" s="48"/>
      <c r="P159" s="47"/>
      <c r="Q159" s="59">
        <v>43739</v>
      </c>
    </row>
    <row r="160" spans="6:17" ht="15" x14ac:dyDescent="0.25">
      <c r="F160" s="30"/>
      <c r="L160" s="56"/>
      <c r="M160" s="40" t="s">
        <v>221</v>
      </c>
      <c r="N160" s="58" t="s">
        <v>222</v>
      </c>
      <c r="O160" s="49"/>
      <c r="P160" s="57"/>
      <c r="Q160" s="40" t="s">
        <v>221</v>
      </c>
    </row>
    <row r="161" spans="1:19" ht="2.25" customHeight="1" x14ac:dyDescent="0.15">
      <c r="L161" s="56"/>
      <c r="N161" s="52"/>
      <c r="Q161" s="52"/>
    </row>
    <row r="162" spans="1:19" ht="5.25" customHeight="1" x14ac:dyDescent="0.15">
      <c r="L162" s="56"/>
      <c r="N162" s="55"/>
      <c r="O162" s="54"/>
      <c r="P162" s="53"/>
      <c r="Q162" s="52"/>
    </row>
    <row r="163" spans="1:19" ht="15" x14ac:dyDescent="0.25">
      <c r="F163" s="30"/>
      <c r="H163" s="49" t="s">
        <v>146</v>
      </c>
      <c r="I163" s="48"/>
      <c r="J163" s="48"/>
      <c r="K163" s="48"/>
      <c r="L163" s="47"/>
      <c r="M163" s="46"/>
      <c r="N163" s="50" t="s">
        <v>223</v>
      </c>
      <c r="O163" s="50" t="s">
        <v>224</v>
      </c>
      <c r="P163" s="50" t="s">
        <v>225</v>
      </c>
      <c r="Q163" s="44"/>
    </row>
    <row r="164" spans="1:19" ht="15" customHeight="1" x14ac:dyDescent="0.25">
      <c r="F164" s="30"/>
      <c r="I164" s="49"/>
      <c r="J164" s="48"/>
      <c r="K164" s="48"/>
      <c r="L164" s="47"/>
      <c r="M164" s="46" t="s">
        <v>145</v>
      </c>
      <c r="N164" s="51"/>
      <c r="O164" s="51"/>
      <c r="P164" s="50"/>
      <c r="Q164" s="44" t="s">
        <v>145</v>
      </c>
    </row>
    <row r="165" spans="1:19" ht="13.5" customHeight="1" x14ac:dyDescent="0.25">
      <c r="F165" s="30"/>
      <c r="I165" s="49"/>
      <c r="J165" s="48"/>
      <c r="K165" s="48"/>
      <c r="L165" s="47"/>
      <c r="M165" s="46" t="s">
        <v>226</v>
      </c>
      <c r="N165" s="45" t="s">
        <v>227</v>
      </c>
      <c r="O165" s="45" t="s">
        <v>228</v>
      </c>
      <c r="P165" s="45" t="s">
        <v>229</v>
      </c>
      <c r="Q165" s="44" t="s">
        <v>230</v>
      </c>
    </row>
    <row r="166" spans="1:19" ht="15" x14ac:dyDescent="0.25">
      <c r="K166" s="40"/>
      <c r="L166" s="39"/>
      <c r="M166" s="42"/>
      <c r="N166" s="43"/>
      <c r="O166" s="42"/>
      <c r="P166" s="41"/>
      <c r="Q166" s="41"/>
      <c r="R166" s="40"/>
      <c r="S166" s="39"/>
    </row>
    <row r="167" spans="1:19" ht="5.25" customHeight="1" x14ac:dyDescent="0.15">
      <c r="H167" s="33"/>
      <c r="I167" s="33"/>
      <c r="J167" s="33"/>
      <c r="K167" s="33"/>
      <c r="L167" s="34"/>
      <c r="M167" s="33"/>
      <c r="N167" s="38"/>
      <c r="O167" s="38"/>
      <c r="P167" s="38"/>
      <c r="Q167" s="37"/>
    </row>
    <row r="168" spans="1:19" ht="27" customHeight="1" x14ac:dyDescent="0.25">
      <c r="A168" s="31" t="s">
        <v>102</v>
      </c>
      <c r="B168" s="31"/>
      <c r="C168" s="31">
        <v>3</v>
      </c>
      <c r="D168" s="31" t="s">
        <v>8</v>
      </c>
      <c r="E168" s="31"/>
      <c r="F168" s="27"/>
      <c r="H168" s="82" t="s">
        <v>144</v>
      </c>
      <c r="I168" s="82"/>
      <c r="J168" s="82"/>
      <c r="L168" s="35" t="s">
        <v>231</v>
      </c>
      <c r="M168" s="32">
        <v>64910685</v>
      </c>
      <c r="N168" s="32">
        <v>-236651</v>
      </c>
      <c r="O168" s="32">
        <v>81582</v>
      </c>
      <c r="P168" s="32">
        <v>-155069</v>
      </c>
      <c r="Q168" s="32">
        <v>64755616</v>
      </c>
    </row>
    <row r="169" spans="1:19" ht="30" customHeight="1" x14ac:dyDescent="0.25">
      <c r="A169" s="31" t="s">
        <v>102</v>
      </c>
      <c r="B169" s="31"/>
      <c r="C169" s="31">
        <v>3</v>
      </c>
      <c r="D169" s="31" t="s">
        <v>8</v>
      </c>
      <c r="E169" s="31"/>
      <c r="F169" s="27"/>
      <c r="I169" s="25" t="s">
        <v>8</v>
      </c>
      <c r="J169" s="36" t="s">
        <v>203</v>
      </c>
      <c r="L169" s="35" t="s">
        <v>9</v>
      </c>
      <c r="M169" s="32">
        <v>2796532</v>
      </c>
      <c r="N169" s="32">
        <v>-16876</v>
      </c>
      <c r="O169" s="32">
        <v>-1858</v>
      </c>
      <c r="P169" s="32">
        <v>-18734</v>
      </c>
      <c r="Q169" s="32">
        <v>2777798</v>
      </c>
    </row>
    <row r="170" spans="1:19" ht="15" x14ac:dyDescent="0.25">
      <c r="A170" s="31" t="s">
        <v>102</v>
      </c>
      <c r="B170" s="31"/>
      <c r="C170" s="31">
        <v>3</v>
      </c>
      <c r="D170" s="31" t="s">
        <v>8</v>
      </c>
      <c r="E170" s="31"/>
      <c r="F170" s="27"/>
      <c r="I170" s="25" t="s">
        <v>10</v>
      </c>
      <c r="J170" s="36" t="s">
        <v>156</v>
      </c>
      <c r="L170" s="35" t="s">
        <v>143</v>
      </c>
      <c r="M170" s="32">
        <v>669588</v>
      </c>
      <c r="N170" s="32">
        <v>-5475</v>
      </c>
      <c r="O170" s="32">
        <v>-3140</v>
      </c>
      <c r="P170" s="32">
        <v>-8615</v>
      </c>
      <c r="Q170" s="32">
        <v>660973</v>
      </c>
    </row>
    <row r="171" spans="1:19" ht="15" x14ac:dyDescent="0.25">
      <c r="A171" s="31" t="s">
        <v>102</v>
      </c>
      <c r="B171" s="31"/>
      <c r="C171" s="31">
        <v>3</v>
      </c>
      <c r="D171" s="31" t="s">
        <v>8</v>
      </c>
      <c r="E171" s="31"/>
      <c r="F171" s="27"/>
      <c r="I171" s="25" t="s">
        <v>12</v>
      </c>
      <c r="J171" s="36" t="s">
        <v>157</v>
      </c>
      <c r="L171" s="35" t="s">
        <v>142</v>
      </c>
      <c r="M171" s="32">
        <v>642938</v>
      </c>
      <c r="N171" s="32">
        <v>-5401</v>
      </c>
      <c r="O171" s="32">
        <v>-2553</v>
      </c>
      <c r="P171" s="32">
        <v>-7954</v>
      </c>
      <c r="Q171" s="32">
        <v>634984</v>
      </c>
    </row>
    <row r="172" spans="1:19" ht="15" x14ac:dyDescent="0.25">
      <c r="A172" s="31" t="s">
        <v>102</v>
      </c>
      <c r="B172" s="31"/>
      <c r="C172" s="31">
        <v>3</v>
      </c>
      <c r="D172" s="31" t="s">
        <v>8</v>
      </c>
      <c r="E172" s="31"/>
      <c r="F172" s="27"/>
      <c r="I172" s="25" t="s">
        <v>14</v>
      </c>
      <c r="J172" s="36" t="s">
        <v>158</v>
      </c>
      <c r="L172" s="35" t="s">
        <v>141</v>
      </c>
      <c r="M172" s="32">
        <v>1183949</v>
      </c>
      <c r="N172" s="32">
        <v>-4869</v>
      </c>
      <c r="O172" s="32">
        <v>359</v>
      </c>
      <c r="P172" s="32">
        <v>-4510</v>
      </c>
      <c r="Q172" s="32">
        <v>1179439</v>
      </c>
    </row>
    <row r="173" spans="1:19" ht="15" x14ac:dyDescent="0.25">
      <c r="A173" s="31" t="s">
        <v>102</v>
      </c>
      <c r="B173" s="31"/>
      <c r="C173" s="31">
        <v>3</v>
      </c>
      <c r="D173" s="31" t="s">
        <v>8</v>
      </c>
      <c r="E173" s="31"/>
      <c r="F173" s="27"/>
      <c r="I173" s="25" t="s">
        <v>16</v>
      </c>
      <c r="J173" s="36" t="s">
        <v>159</v>
      </c>
      <c r="L173" s="35" t="s">
        <v>140</v>
      </c>
      <c r="M173" s="32">
        <v>520026</v>
      </c>
      <c r="N173" s="32">
        <v>-5723</v>
      </c>
      <c r="O173" s="32">
        <v>-2208</v>
      </c>
      <c r="P173" s="32">
        <v>-7931</v>
      </c>
      <c r="Q173" s="32">
        <v>512095</v>
      </c>
    </row>
    <row r="174" spans="1:19" ht="30" customHeight="1" x14ac:dyDescent="0.25">
      <c r="A174" s="31" t="s">
        <v>102</v>
      </c>
      <c r="B174" s="31"/>
      <c r="C174" s="31">
        <v>3</v>
      </c>
      <c r="D174" s="31" t="s">
        <v>8</v>
      </c>
      <c r="E174" s="31"/>
      <c r="F174" s="27"/>
      <c r="I174" s="25" t="s">
        <v>18</v>
      </c>
      <c r="J174" s="36" t="s">
        <v>160</v>
      </c>
      <c r="L174" s="35" t="s">
        <v>139</v>
      </c>
      <c r="M174" s="32">
        <v>564665</v>
      </c>
      <c r="N174" s="32">
        <v>-4862</v>
      </c>
      <c r="O174" s="32">
        <v>-2236</v>
      </c>
      <c r="P174" s="32">
        <v>-7098</v>
      </c>
      <c r="Q174" s="32">
        <v>557567</v>
      </c>
    </row>
    <row r="175" spans="1:19" ht="15" x14ac:dyDescent="0.25">
      <c r="A175" s="31" t="s">
        <v>102</v>
      </c>
      <c r="B175" s="31"/>
      <c r="C175" s="31">
        <v>3</v>
      </c>
      <c r="D175" s="31" t="s">
        <v>8</v>
      </c>
      <c r="E175" s="31"/>
      <c r="F175" s="27"/>
      <c r="I175" s="25" t="s">
        <v>20</v>
      </c>
      <c r="J175" s="36" t="s">
        <v>161</v>
      </c>
      <c r="L175" s="35" t="s">
        <v>138</v>
      </c>
      <c r="M175" s="32">
        <v>940983</v>
      </c>
      <c r="N175" s="32">
        <v>-6621</v>
      </c>
      <c r="O175" s="32">
        <v>-3202</v>
      </c>
      <c r="P175" s="32">
        <v>-9823</v>
      </c>
      <c r="Q175" s="32">
        <v>931160</v>
      </c>
    </row>
    <row r="176" spans="1:19" ht="15" x14ac:dyDescent="0.25">
      <c r="A176" s="31" t="s">
        <v>102</v>
      </c>
      <c r="B176" s="31"/>
      <c r="C176" s="31">
        <v>3</v>
      </c>
      <c r="D176" s="31" t="s">
        <v>8</v>
      </c>
      <c r="E176" s="31"/>
      <c r="F176" s="27"/>
      <c r="I176" s="25" t="s">
        <v>22</v>
      </c>
      <c r="J176" s="36" t="s">
        <v>162</v>
      </c>
      <c r="L176" s="35" t="s">
        <v>137</v>
      </c>
      <c r="M176" s="32">
        <v>1441942</v>
      </c>
      <c r="N176" s="32">
        <v>-6924</v>
      </c>
      <c r="O176" s="32">
        <v>-1878</v>
      </c>
      <c r="P176" s="32">
        <v>-8802</v>
      </c>
      <c r="Q176" s="32">
        <v>1433140</v>
      </c>
    </row>
    <row r="177" spans="1:17" ht="15" x14ac:dyDescent="0.25">
      <c r="A177" s="31" t="s">
        <v>102</v>
      </c>
      <c r="B177" s="31"/>
      <c r="C177" s="31">
        <v>3</v>
      </c>
      <c r="D177" s="31" t="s">
        <v>8</v>
      </c>
      <c r="E177" s="31"/>
      <c r="F177" s="27"/>
      <c r="I177" s="25" t="s">
        <v>24</v>
      </c>
      <c r="J177" s="36" t="s">
        <v>163</v>
      </c>
      <c r="L177" s="35" t="s">
        <v>136</v>
      </c>
      <c r="M177" s="32">
        <v>976729</v>
      </c>
      <c r="N177" s="32">
        <v>-4452</v>
      </c>
      <c r="O177" s="32">
        <v>-1899</v>
      </c>
      <c r="P177" s="32">
        <v>-6351</v>
      </c>
      <c r="Q177" s="32">
        <v>970378</v>
      </c>
    </row>
    <row r="178" spans="1:17" ht="15" x14ac:dyDescent="0.25">
      <c r="A178" s="31" t="s">
        <v>102</v>
      </c>
      <c r="B178" s="31"/>
      <c r="C178" s="31">
        <v>3</v>
      </c>
      <c r="D178" s="31" t="s">
        <v>8</v>
      </c>
      <c r="E178" s="31"/>
      <c r="F178" s="27"/>
      <c r="I178" s="25" t="s">
        <v>26</v>
      </c>
      <c r="J178" s="36" t="s">
        <v>164</v>
      </c>
      <c r="L178" s="35" t="s">
        <v>135</v>
      </c>
      <c r="M178" s="32">
        <v>987083</v>
      </c>
      <c r="N178" s="32">
        <v>-5145</v>
      </c>
      <c r="O178" s="32">
        <v>-1014</v>
      </c>
      <c r="P178" s="32">
        <v>-6159</v>
      </c>
      <c r="Q178" s="32">
        <v>980924</v>
      </c>
    </row>
    <row r="179" spans="1:17" ht="30" customHeight="1" x14ac:dyDescent="0.25">
      <c r="A179" s="31" t="s">
        <v>102</v>
      </c>
      <c r="B179" s="31"/>
      <c r="C179" s="31">
        <v>3</v>
      </c>
      <c r="D179" s="31" t="s">
        <v>8</v>
      </c>
      <c r="E179" s="31"/>
      <c r="F179" s="27"/>
      <c r="I179" s="25" t="s">
        <v>28</v>
      </c>
      <c r="J179" s="36" t="s">
        <v>165</v>
      </c>
      <c r="L179" s="35" t="s">
        <v>134</v>
      </c>
      <c r="M179" s="32">
        <v>3672036</v>
      </c>
      <c r="N179" s="32">
        <v>-6508</v>
      </c>
      <c r="O179" s="32">
        <v>16567</v>
      </c>
      <c r="P179" s="32">
        <v>10059</v>
      </c>
      <c r="Q179" s="32">
        <v>3682095</v>
      </c>
    </row>
    <row r="180" spans="1:17" ht="15" x14ac:dyDescent="0.25">
      <c r="A180" s="31" t="s">
        <v>102</v>
      </c>
      <c r="B180" s="31"/>
      <c r="C180" s="31">
        <v>3</v>
      </c>
      <c r="D180" s="31" t="s">
        <v>8</v>
      </c>
      <c r="E180" s="31"/>
      <c r="F180" s="27"/>
      <c r="I180" s="25" t="s">
        <v>30</v>
      </c>
      <c r="J180" s="36" t="s">
        <v>166</v>
      </c>
      <c r="L180" s="35" t="s">
        <v>133</v>
      </c>
      <c r="M180" s="32">
        <v>3150047</v>
      </c>
      <c r="N180" s="32">
        <v>-7758</v>
      </c>
      <c r="O180" s="32">
        <v>12302</v>
      </c>
      <c r="P180" s="32">
        <v>4544</v>
      </c>
      <c r="Q180" s="32">
        <v>3154591</v>
      </c>
    </row>
    <row r="181" spans="1:17" ht="15" x14ac:dyDescent="0.25">
      <c r="A181" s="31" t="s">
        <v>102</v>
      </c>
      <c r="B181" s="31"/>
      <c r="C181" s="31">
        <v>3</v>
      </c>
      <c r="D181" s="31" t="s">
        <v>8</v>
      </c>
      <c r="E181" s="31"/>
      <c r="F181" s="27"/>
      <c r="I181" s="25" t="s">
        <v>32</v>
      </c>
      <c r="J181" s="36" t="s">
        <v>167</v>
      </c>
      <c r="L181" s="35" t="s">
        <v>132</v>
      </c>
      <c r="M181" s="32">
        <v>7019792</v>
      </c>
      <c r="N181" s="32">
        <v>-5855</v>
      </c>
      <c r="O181" s="32">
        <v>60965</v>
      </c>
      <c r="P181" s="32">
        <v>55110</v>
      </c>
      <c r="Q181" s="32">
        <v>7074902</v>
      </c>
    </row>
    <row r="182" spans="1:17" ht="15" x14ac:dyDescent="0.25">
      <c r="A182" s="31" t="s">
        <v>102</v>
      </c>
      <c r="B182" s="31"/>
      <c r="C182" s="31">
        <v>3</v>
      </c>
      <c r="D182" s="31" t="s">
        <v>8</v>
      </c>
      <c r="E182" s="31"/>
      <c r="F182" s="27"/>
      <c r="I182" s="25" t="s">
        <v>34</v>
      </c>
      <c r="J182" s="36" t="s">
        <v>168</v>
      </c>
      <c r="L182" s="35" t="s">
        <v>131</v>
      </c>
      <c r="M182" s="32">
        <v>4601021</v>
      </c>
      <c r="N182" s="32">
        <v>-7296</v>
      </c>
      <c r="O182" s="32">
        <v>19243</v>
      </c>
      <c r="P182" s="32">
        <v>11947</v>
      </c>
      <c r="Q182" s="32">
        <v>4612968</v>
      </c>
    </row>
    <row r="183" spans="1:17" ht="15" x14ac:dyDescent="0.25">
      <c r="A183" s="31" t="s">
        <v>102</v>
      </c>
      <c r="B183" s="31"/>
      <c r="C183" s="31">
        <v>3</v>
      </c>
      <c r="D183" s="31" t="s">
        <v>8</v>
      </c>
      <c r="E183" s="31"/>
      <c r="F183" s="27"/>
      <c r="I183" s="25" t="s">
        <v>36</v>
      </c>
      <c r="J183" s="36" t="s">
        <v>170</v>
      </c>
      <c r="L183" s="35" t="s">
        <v>130</v>
      </c>
      <c r="M183" s="32">
        <v>1157198</v>
      </c>
      <c r="N183" s="32">
        <v>-8566</v>
      </c>
      <c r="O183" s="32">
        <v>-3572</v>
      </c>
      <c r="P183" s="32">
        <v>-12138</v>
      </c>
      <c r="Q183" s="32">
        <v>1145060</v>
      </c>
    </row>
    <row r="184" spans="1:17" ht="30" customHeight="1" x14ac:dyDescent="0.25">
      <c r="A184" s="31" t="s">
        <v>102</v>
      </c>
      <c r="B184" s="31"/>
      <c r="C184" s="31">
        <v>3</v>
      </c>
      <c r="D184" s="31" t="s">
        <v>8</v>
      </c>
      <c r="E184" s="31"/>
      <c r="F184" s="27"/>
      <c r="I184" s="25" t="s">
        <v>38</v>
      </c>
      <c r="J184" s="36" t="s">
        <v>171</v>
      </c>
      <c r="L184" s="35" t="s">
        <v>129</v>
      </c>
      <c r="M184" s="32">
        <v>540910</v>
      </c>
      <c r="N184" s="32">
        <v>-3401</v>
      </c>
      <c r="O184" s="32">
        <v>-482</v>
      </c>
      <c r="P184" s="32">
        <v>-3883</v>
      </c>
      <c r="Q184" s="32">
        <v>537027</v>
      </c>
    </row>
    <row r="185" spans="1:17" ht="15" x14ac:dyDescent="0.25">
      <c r="A185" s="31" t="s">
        <v>102</v>
      </c>
      <c r="B185" s="31"/>
      <c r="C185" s="31">
        <v>3</v>
      </c>
      <c r="D185" s="31" t="s">
        <v>8</v>
      </c>
      <c r="E185" s="31"/>
      <c r="F185" s="27"/>
      <c r="I185" s="25" t="s">
        <v>40</v>
      </c>
      <c r="J185" s="36" t="s">
        <v>172</v>
      </c>
      <c r="L185" s="35" t="s">
        <v>128</v>
      </c>
      <c r="M185" s="32">
        <v>588587</v>
      </c>
      <c r="N185" s="32">
        <v>-2604</v>
      </c>
      <c r="O185" s="32">
        <v>-993</v>
      </c>
      <c r="P185" s="32">
        <v>-3597</v>
      </c>
      <c r="Q185" s="32">
        <v>584990</v>
      </c>
    </row>
    <row r="186" spans="1:17" ht="15" x14ac:dyDescent="0.25">
      <c r="A186" s="31" t="s">
        <v>102</v>
      </c>
      <c r="B186" s="31"/>
      <c r="C186" s="31">
        <v>3</v>
      </c>
      <c r="D186" s="31" t="s">
        <v>8</v>
      </c>
      <c r="E186" s="31"/>
      <c r="F186" s="27"/>
      <c r="I186" s="25" t="s">
        <v>42</v>
      </c>
      <c r="J186" s="36" t="s">
        <v>174</v>
      </c>
      <c r="L186" s="35" t="s">
        <v>127</v>
      </c>
      <c r="M186" s="32">
        <v>397891</v>
      </c>
      <c r="N186" s="32">
        <v>-1999</v>
      </c>
      <c r="O186" s="32">
        <v>-1499</v>
      </c>
      <c r="P186" s="32">
        <v>-3498</v>
      </c>
      <c r="Q186" s="32">
        <v>394393</v>
      </c>
    </row>
    <row r="187" spans="1:17" ht="15" x14ac:dyDescent="0.25">
      <c r="A187" s="31" t="s">
        <v>102</v>
      </c>
      <c r="B187" s="31"/>
      <c r="C187" s="31">
        <v>3</v>
      </c>
      <c r="D187" s="31" t="s">
        <v>8</v>
      </c>
      <c r="E187" s="31"/>
      <c r="F187" s="27"/>
      <c r="I187" s="25" t="s">
        <v>44</v>
      </c>
      <c r="J187" s="36" t="s">
        <v>169</v>
      </c>
      <c r="L187" s="35" t="s">
        <v>126</v>
      </c>
      <c r="M187" s="32">
        <v>417308</v>
      </c>
      <c r="N187" s="32">
        <v>-2343</v>
      </c>
      <c r="O187" s="32">
        <v>-1135</v>
      </c>
      <c r="P187" s="32">
        <v>-3478</v>
      </c>
      <c r="Q187" s="32">
        <v>413830</v>
      </c>
    </row>
    <row r="188" spans="1:17" ht="15" x14ac:dyDescent="0.25">
      <c r="A188" s="31" t="s">
        <v>102</v>
      </c>
      <c r="B188" s="31"/>
      <c r="C188" s="31">
        <v>3</v>
      </c>
      <c r="D188" s="31" t="s">
        <v>8</v>
      </c>
      <c r="E188" s="31"/>
      <c r="F188" s="27"/>
      <c r="I188" s="25" t="s">
        <v>46</v>
      </c>
      <c r="J188" s="36" t="s">
        <v>173</v>
      </c>
      <c r="L188" s="35" t="s">
        <v>47</v>
      </c>
      <c r="M188" s="32">
        <v>1057114</v>
      </c>
      <c r="N188" s="32">
        <v>-6285</v>
      </c>
      <c r="O188" s="32">
        <v>-1865</v>
      </c>
      <c r="P188" s="32">
        <v>-8150</v>
      </c>
      <c r="Q188" s="32">
        <v>1048964</v>
      </c>
    </row>
    <row r="189" spans="1:17" ht="30" customHeight="1" x14ac:dyDescent="0.25">
      <c r="A189" s="31" t="s">
        <v>102</v>
      </c>
      <c r="B189" s="31"/>
      <c r="C189" s="31">
        <v>3</v>
      </c>
      <c r="D189" s="31" t="s">
        <v>8</v>
      </c>
      <c r="E189" s="31"/>
      <c r="F189" s="27"/>
      <c r="I189" s="25" t="s">
        <v>48</v>
      </c>
      <c r="J189" s="36" t="s">
        <v>175</v>
      </c>
      <c r="L189" s="35" t="s">
        <v>125</v>
      </c>
      <c r="M189" s="32">
        <v>1028515</v>
      </c>
      <c r="N189" s="32">
        <v>-4921</v>
      </c>
      <c r="O189" s="32">
        <v>-1212</v>
      </c>
      <c r="P189" s="32">
        <v>-6133</v>
      </c>
      <c r="Q189" s="32">
        <v>1022382</v>
      </c>
    </row>
    <row r="190" spans="1:17" ht="15" x14ac:dyDescent="0.25">
      <c r="A190" s="31" t="s">
        <v>102</v>
      </c>
      <c r="B190" s="31"/>
      <c r="C190" s="31">
        <v>3</v>
      </c>
      <c r="D190" s="31" t="s">
        <v>8</v>
      </c>
      <c r="E190" s="31"/>
      <c r="F190" s="27"/>
      <c r="I190" s="25" t="s">
        <v>50</v>
      </c>
      <c r="J190" s="36" t="s">
        <v>176</v>
      </c>
      <c r="L190" s="35" t="s">
        <v>124</v>
      </c>
      <c r="M190" s="32">
        <v>1856050</v>
      </c>
      <c r="N190" s="32">
        <v>-8711</v>
      </c>
      <c r="O190" s="32">
        <v>-380</v>
      </c>
      <c r="P190" s="32">
        <v>-9091</v>
      </c>
      <c r="Q190" s="32">
        <v>1846959</v>
      </c>
    </row>
    <row r="191" spans="1:17" ht="15" x14ac:dyDescent="0.25">
      <c r="A191" s="31" t="s">
        <v>102</v>
      </c>
      <c r="B191" s="31"/>
      <c r="C191" s="31">
        <v>3</v>
      </c>
      <c r="D191" s="31" t="s">
        <v>8</v>
      </c>
      <c r="E191" s="31"/>
      <c r="F191" s="27"/>
      <c r="I191" s="25" t="s">
        <v>52</v>
      </c>
      <c r="J191" s="36" t="s">
        <v>177</v>
      </c>
      <c r="L191" s="35" t="s">
        <v>123</v>
      </c>
      <c r="M191" s="32">
        <v>3766607</v>
      </c>
      <c r="N191" s="32">
        <v>-3768</v>
      </c>
      <c r="O191" s="32">
        <v>9781</v>
      </c>
      <c r="P191" s="32">
        <v>6013</v>
      </c>
      <c r="Q191" s="32">
        <v>3772620</v>
      </c>
    </row>
    <row r="192" spans="1:17" ht="15" x14ac:dyDescent="0.25">
      <c r="A192" s="31" t="s">
        <v>102</v>
      </c>
      <c r="B192" s="31"/>
      <c r="C192" s="31">
        <v>3</v>
      </c>
      <c r="D192" s="31" t="s">
        <v>8</v>
      </c>
      <c r="E192" s="31"/>
      <c r="F192" s="27"/>
      <c r="I192" s="25" t="s">
        <v>54</v>
      </c>
      <c r="J192" s="36" t="s">
        <v>178</v>
      </c>
      <c r="L192" s="35" t="s">
        <v>122</v>
      </c>
      <c r="M192" s="32">
        <v>917352</v>
      </c>
      <c r="N192" s="32">
        <v>-4329</v>
      </c>
      <c r="O192" s="32">
        <v>-2280</v>
      </c>
      <c r="P192" s="32">
        <v>-6609</v>
      </c>
      <c r="Q192" s="32">
        <v>910743</v>
      </c>
    </row>
    <row r="193" spans="1:17" ht="15" x14ac:dyDescent="0.25">
      <c r="A193" s="31" t="s">
        <v>102</v>
      </c>
      <c r="B193" s="31"/>
      <c r="C193" s="31">
        <v>3</v>
      </c>
      <c r="D193" s="31" t="s">
        <v>8</v>
      </c>
      <c r="E193" s="31"/>
      <c r="F193" s="27"/>
      <c r="I193" s="25" t="s">
        <v>56</v>
      </c>
      <c r="J193" s="36" t="s">
        <v>179</v>
      </c>
      <c r="L193" s="35" t="s">
        <v>121</v>
      </c>
      <c r="M193" s="32">
        <v>715004</v>
      </c>
      <c r="N193" s="32">
        <v>-1048</v>
      </c>
      <c r="O193" s="32">
        <v>927</v>
      </c>
      <c r="P193" s="32">
        <v>-121</v>
      </c>
      <c r="Q193" s="32">
        <v>714883</v>
      </c>
    </row>
    <row r="194" spans="1:17" ht="30" customHeight="1" x14ac:dyDescent="0.25">
      <c r="A194" s="31" t="s">
        <v>102</v>
      </c>
      <c r="B194" s="31"/>
      <c r="C194" s="31">
        <v>3</v>
      </c>
      <c r="D194" s="31" t="s">
        <v>8</v>
      </c>
      <c r="E194" s="31"/>
      <c r="F194" s="27"/>
      <c r="I194" s="25" t="s">
        <v>58</v>
      </c>
      <c r="J194" s="36" t="s">
        <v>180</v>
      </c>
      <c r="L194" s="35" t="s">
        <v>59</v>
      </c>
      <c r="M194" s="32">
        <v>1352955</v>
      </c>
      <c r="N194" s="32">
        <v>-4881</v>
      </c>
      <c r="O194" s="32">
        <v>463</v>
      </c>
      <c r="P194" s="32">
        <v>-4418</v>
      </c>
      <c r="Q194" s="32">
        <v>1348537</v>
      </c>
    </row>
    <row r="195" spans="1:17" ht="15" x14ac:dyDescent="0.25">
      <c r="A195" s="31" t="s">
        <v>102</v>
      </c>
      <c r="B195" s="31"/>
      <c r="C195" s="31">
        <v>3</v>
      </c>
      <c r="D195" s="31" t="s">
        <v>8</v>
      </c>
      <c r="E195" s="31"/>
      <c r="F195" s="27"/>
      <c r="I195" s="25" t="s">
        <v>60</v>
      </c>
      <c r="J195" s="36" t="s">
        <v>181</v>
      </c>
      <c r="L195" s="35" t="s">
        <v>120</v>
      </c>
      <c r="M195" s="32">
        <v>4580812</v>
      </c>
      <c r="N195" s="32">
        <v>-11057</v>
      </c>
      <c r="O195" s="32">
        <v>12415</v>
      </c>
      <c r="P195" s="32">
        <v>1358</v>
      </c>
      <c r="Q195" s="32">
        <v>4582170</v>
      </c>
    </row>
    <row r="196" spans="1:17" ht="15" x14ac:dyDescent="0.25">
      <c r="A196" s="31" t="s">
        <v>102</v>
      </c>
      <c r="B196" s="31"/>
      <c r="C196" s="31">
        <v>3</v>
      </c>
      <c r="D196" s="31" t="s">
        <v>8</v>
      </c>
      <c r="E196" s="31"/>
      <c r="F196" s="27"/>
      <c r="I196" s="25" t="s">
        <v>62</v>
      </c>
      <c r="J196" s="36" t="s">
        <v>182</v>
      </c>
      <c r="L196" s="35" t="s">
        <v>63</v>
      </c>
      <c r="M196" s="32">
        <v>2870329</v>
      </c>
      <c r="N196" s="32">
        <v>-9627</v>
      </c>
      <c r="O196" s="32">
        <v>645</v>
      </c>
      <c r="P196" s="32">
        <v>-8982</v>
      </c>
      <c r="Q196" s="32">
        <v>2861347</v>
      </c>
    </row>
    <row r="197" spans="1:17" ht="15" x14ac:dyDescent="0.25">
      <c r="A197" s="31" t="s">
        <v>102</v>
      </c>
      <c r="B197" s="31"/>
      <c r="C197" s="31">
        <v>3</v>
      </c>
      <c r="D197" s="31" t="s">
        <v>8</v>
      </c>
      <c r="E197" s="31"/>
      <c r="F197" s="27"/>
      <c r="I197" s="25" t="s">
        <v>64</v>
      </c>
      <c r="J197" s="36" t="s">
        <v>183</v>
      </c>
      <c r="L197" s="35" t="s">
        <v>119</v>
      </c>
      <c r="M197" s="32">
        <v>708247</v>
      </c>
      <c r="N197" s="32">
        <v>-3068</v>
      </c>
      <c r="O197" s="32">
        <v>-1232</v>
      </c>
      <c r="P197" s="32">
        <v>-4300</v>
      </c>
      <c r="Q197" s="32">
        <v>703947</v>
      </c>
    </row>
    <row r="198" spans="1:17" ht="15" x14ac:dyDescent="0.25">
      <c r="A198" s="31" t="s">
        <v>102</v>
      </c>
      <c r="B198" s="31"/>
      <c r="C198" s="31">
        <v>3</v>
      </c>
      <c r="D198" s="31" t="s">
        <v>8</v>
      </c>
      <c r="E198" s="31"/>
      <c r="F198" s="27"/>
      <c r="I198" s="25" t="s">
        <v>66</v>
      </c>
      <c r="J198" s="36" t="s">
        <v>184</v>
      </c>
      <c r="L198" s="35" t="s">
        <v>232</v>
      </c>
      <c r="M198" s="32">
        <v>495082</v>
      </c>
      <c r="N198" s="32">
        <v>-3670</v>
      </c>
      <c r="O198" s="32">
        <v>-1511</v>
      </c>
      <c r="P198" s="32">
        <v>-5181</v>
      </c>
      <c r="Q198" s="32">
        <v>489901</v>
      </c>
    </row>
    <row r="199" spans="1:17" ht="30" customHeight="1" x14ac:dyDescent="0.25">
      <c r="A199" s="31" t="s">
        <v>102</v>
      </c>
      <c r="B199" s="31"/>
      <c r="C199" s="31">
        <v>3</v>
      </c>
      <c r="D199" s="31" t="s">
        <v>8</v>
      </c>
      <c r="E199" s="31"/>
      <c r="F199" s="27"/>
      <c r="I199" s="25" t="s">
        <v>67</v>
      </c>
      <c r="J199" s="36" t="s">
        <v>185</v>
      </c>
      <c r="L199" s="35" t="s">
        <v>118</v>
      </c>
      <c r="M199" s="32">
        <v>292546</v>
      </c>
      <c r="N199" s="32">
        <v>-2096</v>
      </c>
      <c r="O199" s="32">
        <v>-595</v>
      </c>
      <c r="P199" s="32">
        <v>-2691</v>
      </c>
      <c r="Q199" s="32">
        <v>289855</v>
      </c>
    </row>
    <row r="200" spans="1:17" ht="15" x14ac:dyDescent="0.25">
      <c r="A200" s="31" t="s">
        <v>102</v>
      </c>
      <c r="B200" s="31"/>
      <c r="C200" s="31">
        <v>3</v>
      </c>
      <c r="D200" s="31" t="s">
        <v>8</v>
      </c>
      <c r="E200" s="31"/>
      <c r="F200" s="27"/>
      <c r="I200" s="25" t="s">
        <v>69</v>
      </c>
      <c r="J200" s="36" t="s">
        <v>186</v>
      </c>
      <c r="L200" s="35" t="s">
        <v>117</v>
      </c>
      <c r="M200" s="32">
        <v>352149</v>
      </c>
      <c r="N200" s="32">
        <v>-2610</v>
      </c>
      <c r="O200" s="32">
        <v>-695</v>
      </c>
      <c r="P200" s="32">
        <v>-3305</v>
      </c>
      <c r="Q200" s="32">
        <v>348844</v>
      </c>
    </row>
    <row r="201" spans="1:17" ht="15" x14ac:dyDescent="0.25">
      <c r="A201" s="31" t="s">
        <v>102</v>
      </c>
      <c r="B201" s="31"/>
      <c r="C201" s="31">
        <v>3</v>
      </c>
      <c r="D201" s="31" t="s">
        <v>8</v>
      </c>
      <c r="E201" s="31"/>
      <c r="F201" s="27"/>
      <c r="I201" s="25" t="s">
        <v>71</v>
      </c>
      <c r="J201" s="36" t="s">
        <v>187</v>
      </c>
      <c r="L201" s="35" t="s">
        <v>116</v>
      </c>
      <c r="M201" s="32">
        <v>985969</v>
      </c>
      <c r="N201" s="32">
        <v>-4391</v>
      </c>
      <c r="O201" s="32">
        <v>-1195</v>
      </c>
      <c r="P201" s="32">
        <v>-5586</v>
      </c>
      <c r="Q201" s="32">
        <v>980383</v>
      </c>
    </row>
    <row r="202" spans="1:17" ht="15" x14ac:dyDescent="0.25">
      <c r="A202" s="31" t="s">
        <v>102</v>
      </c>
      <c r="B202" s="31"/>
      <c r="C202" s="31">
        <v>3</v>
      </c>
      <c r="D202" s="31" t="s">
        <v>8</v>
      </c>
      <c r="E202" s="31"/>
      <c r="F202" s="27"/>
      <c r="I202" s="25" t="s">
        <v>73</v>
      </c>
      <c r="J202" s="36" t="s">
        <v>188</v>
      </c>
      <c r="L202" s="35" t="s">
        <v>115</v>
      </c>
      <c r="M202" s="32">
        <v>1449934</v>
      </c>
      <c r="N202" s="32">
        <v>-5461</v>
      </c>
      <c r="O202" s="32">
        <v>-2469</v>
      </c>
      <c r="P202" s="32">
        <v>-7930</v>
      </c>
      <c r="Q202" s="32">
        <v>1442004</v>
      </c>
    </row>
    <row r="203" spans="1:17" ht="15" x14ac:dyDescent="0.25">
      <c r="A203" s="31" t="s">
        <v>102</v>
      </c>
      <c r="B203" s="31"/>
      <c r="C203" s="31">
        <v>3</v>
      </c>
      <c r="D203" s="31" t="s">
        <v>8</v>
      </c>
      <c r="E203" s="31"/>
      <c r="F203" s="27"/>
      <c r="I203" s="25" t="s">
        <v>75</v>
      </c>
      <c r="J203" s="36" t="s">
        <v>189</v>
      </c>
      <c r="L203" s="35" t="s">
        <v>114</v>
      </c>
      <c r="M203" s="32">
        <v>720207</v>
      </c>
      <c r="N203" s="32">
        <v>-5388</v>
      </c>
      <c r="O203" s="32">
        <v>-1800</v>
      </c>
      <c r="P203" s="32">
        <v>-7188</v>
      </c>
      <c r="Q203" s="32">
        <v>713019</v>
      </c>
    </row>
    <row r="204" spans="1:17" ht="30" customHeight="1" x14ac:dyDescent="0.25">
      <c r="A204" s="31" t="s">
        <v>102</v>
      </c>
      <c r="B204" s="31"/>
      <c r="C204" s="31">
        <v>3</v>
      </c>
      <c r="D204" s="31" t="s">
        <v>8</v>
      </c>
      <c r="E204" s="31"/>
      <c r="F204" s="27"/>
      <c r="I204" s="25" t="s">
        <v>77</v>
      </c>
      <c r="J204" s="36" t="s">
        <v>190</v>
      </c>
      <c r="L204" s="35" t="s">
        <v>113</v>
      </c>
      <c r="M204" s="32">
        <v>384904</v>
      </c>
      <c r="N204" s="32">
        <v>-2870</v>
      </c>
      <c r="O204" s="32">
        <v>-1325</v>
      </c>
      <c r="P204" s="32">
        <v>-4195</v>
      </c>
      <c r="Q204" s="32">
        <v>380709</v>
      </c>
    </row>
    <row r="205" spans="1:17" ht="15" x14ac:dyDescent="0.25">
      <c r="A205" s="31" t="s">
        <v>102</v>
      </c>
      <c r="B205" s="31"/>
      <c r="C205" s="31">
        <v>3</v>
      </c>
      <c r="D205" s="31" t="s">
        <v>8</v>
      </c>
      <c r="E205" s="31"/>
      <c r="F205" s="27"/>
      <c r="I205" s="25" t="s">
        <v>79</v>
      </c>
      <c r="J205" s="36" t="s">
        <v>191</v>
      </c>
      <c r="L205" s="35" t="s">
        <v>112</v>
      </c>
      <c r="M205" s="32">
        <v>495943</v>
      </c>
      <c r="N205" s="32">
        <v>-2951</v>
      </c>
      <c r="O205" s="32">
        <v>-600</v>
      </c>
      <c r="P205" s="32">
        <v>-3551</v>
      </c>
      <c r="Q205" s="32">
        <v>492392</v>
      </c>
    </row>
    <row r="206" spans="1:17" ht="15" x14ac:dyDescent="0.25">
      <c r="A206" s="31" t="s">
        <v>102</v>
      </c>
      <c r="B206" s="31"/>
      <c r="C206" s="31">
        <v>3</v>
      </c>
      <c r="D206" s="31" t="s">
        <v>8</v>
      </c>
      <c r="E206" s="31"/>
      <c r="F206" s="27"/>
      <c r="I206" s="25" t="s">
        <v>81</v>
      </c>
      <c r="J206" s="36" t="s">
        <v>192</v>
      </c>
      <c r="L206" s="35" t="s">
        <v>111</v>
      </c>
      <c r="M206" s="32">
        <v>712679</v>
      </c>
      <c r="N206" s="32">
        <v>-5152</v>
      </c>
      <c r="O206" s="32">
        <v>-2146</v>
      </c>
      <c r="P206" s="32">
        <v>-7298</v>
      </c>
      <c r="Q206" s="32">
        <v>705381</v>
      </c>
    </row>
    <row r="207" spans="1:17" ht="15" x14ac:dyDescent="0.25">
      <c r="A207" s="31" t="s">
        <v>102</v>
      </c>
      <c r="B207" s="31"/>
      <c r="C207" s="31">
        <v>3</v>
      </c>
      <c r="D207" s="31" t="s">
        <v>8</v>
      </c>
      <c r="E207" s="31"/>
      <c r="F207" s="27"/>
      <c r="I207" s="25" t="s">
        <v>83</v>
      </c>
      <c r="J207" s="36" t="s">
        <v>193</v>
      </c>
      <c r="L207" s="35" t="s">
        <v>110</v>
      </c>
      <c r="M207" s="32">
        <v>373152</v>
      </c>
      <c r="N207" s="32">
        <v>-3193</v>
      </c>
      <c r="O207" s="32">
        <v>-1305</v>
      </c>
      <c r="P207" s="32">
        <v>-4498</v>
      </c>
      <c r="Q207" s="32">
        <v>368654</v>
      </c>
    </row>
    <row r="208" spans="1:17" ht="15" x14ac:dyDescent="0.25">
      <c r="A208" s="31" t="s">
        <v>102</v>
      </c>
      <c r="B208" s="31"/>
      <c r="C208" s="31">
        <v>3</v>
      </c>
      <c r="D208" s="31" t="s">
        <v>8</v>
      </c>
      <c r="E208" s="31"/>
      <c r="F208" s="27"/>
      <c r="I208" s="25" t="s">
        <v>85</v>
      </c>
      <c r="J208" s="36" t="s">
        <v>194</v>
      </c>
      <c r="L208" s="35" t="s">
        <v>109</v>
      </c>
      <c r="M208" s="32">
        <v>2690966</v>
      </c>
      <c r="N208" s="32">
        <v>-7415</v>
      </c>
      <c r="O208" s="32">
        <v>4408</v>
      </c>
      <c r="P208" s="32">
        <v>-3007</v>
      </c>
      <c r="Q208" s="32">
        <v>2687959</v>
      </c>
    </row>
    <row r="209" spans="1:17" ht="30" customHeight="1" x14ac:dyDescent="0.25">
      <c r="A209" s="31" t="s">
        <v>102</v>
      </c>
      <c r="B209" s="31"/>
      <c r="C209" s="31">
        <v>3</v>
      </c>
      <c r="D209" s="31" t="s">
        <v>8</v>
      </c>
      <c r="E209" s="31"/>
      <c r="F209" s="27"/>
      <c r="I209" s="25" t="s">
        <v>87</v>
      </c>
      <c r="J209" s="36" t="s">
        <v>195</v>
      </c>
      <c r="L209" s="35" t="s">
        <v>108</v>
      </c>
      <c r="M209" s="32">
        <v>431707</v>
      </c>
      <c r="N209" s="32">
        <v>-2179</v>
      </c>
      <c r="O209" s="32">
        <v>-381</v>
      </c>
      <c r="P209" s="32">
        <v>-2560</v>
      </c>
      <c r="Q209" s="32">
        <v>429147</v>
      </c>
    </row>
    <row r="210" spans="1:17" ht="15" x14ac:dyDescent="0.25">
      <c r="A210" s="31" t="s">
        <v>102</v>
      </c>
      <c r="B210" s="31"/>
      <c r="C210" s="31">
        <v>3</v>
      </c>
      <c r="D210" s="31" t="s">
        <v>8</v>
      </c>
      <c r="E210" s="31"/>
      <c r="F210" s="27"/>
      <c r="I210" s="25" t="s">
        <v>89</v>
      </c>
      <c r="J210" s="36" t="s">
        <v>196</v>
      </c>
      <c r="L210" s="35" t="s">
        <v>107</v>
      </c>
      <c r="M210" s="32">
        <v>710021</v>
      </c>
      <c r="N210" s="32">
        <v>-4153</v>
      </c>
      <c r="O210" s="32">
        <v>-3510</v>
      </c>
      <c r="P210" s="32">
        <v>-7663</v>
      </c>
      <c r="Q210" s="32">
        <v>702358</v>
      </c>
    </row>
    <row r="211" spans="1:17" ht="15" x14ac:dyDescent="0.25">
      <c r="A211" s="31" t="s">
        <v>102</v>
      </c>
      <c r="B211" s="31"/>
      <c r="C211" s="31">
        <v>3</v>
      </c>
      <c r="D211" s="31" t="s">
        <v>8</v>
      </c>
      <c r="E211" s="31"/>
      <c r="F211" s="27"/>
      <c r="I211" s="25" t="s">
        <v>91</v>
      </c>
      <c r="J211" s="36" t="s">
        <v>197</v>
      </c>
      <c r="L211" s="35" t="s">
        <v>106</v>
      </c>
      <c r="M211" s="32">
        <v>927639</v>
      </c>
      <c r="N211" s="32">
        <v>-4436</v>
      </c>
      <c r="O211" s="32">
        <v>-1062</v>
      </c>
      <c r="P211" s="32">
        <v>-5498</v>
      </c>
      <c r="Q211" s="32">
        <v>922141</v>
      </c>
    </row>
    <row r="212" spans="1:17" ht="15" x14ac:dyDescent="0.25">
      <c r="A212" s="31" t="s">
        <v>102</v>
      </c>
      <c r="B212" s="31"/>
      <c r="C212" s="31">
        <v>3</v>
      </c>
      <c r="D212" s="31" t="s">
        <v>8</v>
      </c>
      <c r="E212" s="31"/>
      <c r="F212" s="27"/>
      <c r="I212" s="25" t="s">
        <v>93</v>
      </c>
      <c r="J212" s="36" t="s">
        <v>198</v>
      </c>
      <c r="L212" s="35" t="s">
        <v>105</v>
      </c>
      <c r="M212" s="32">
        <v>601758</v>
      </c>
      <c r="N212" s="32">
        <v>-3727</v>
      </c>
      <c r="O212" s="32">
        <v>-1364</v>
      </c>
      <c r="P212" s="32">
        <v>-5091</v>
      </c>
      <c r="Q212" s="32">
        <v>596667</v>
      </c>
    </row>
    <row r="213" spans="1:17" ht="15" x14ac:dyDescent="0.25">
      <c r="A213" s="31" t="s">
        <v>102</v>
      </c>
      <c r="B213" s="31"/>
      <c r="C213" s="31">
        <v>3</v>
      </c>
      <c r="D213" s="31" t="s">
        <v>8</v>
      </c>
      <c r="E213" s="31"/>
      <c r="F213" s="27"/>
      <c r="I213" s="25" t="s">
        <v>95</v>
      </c>
      <c r="J213" s="36" t="s">
        <v>199</v>
      </c>
      <c r="L213" s="35" t="s">
        <v>104</v>
      </c>
      <c r="M213" s="32">
        <v>572186</v>
      </c>
      <c r="N213" s="32">
        <v>-3027</v>
      </c>
      <c r="O213" s="32">
        <v>-1070</v>
      </c>
      <c r="P213" s="32">
        <v>-4097</v>
      </c>
      <c r="Q213" s="32">
        <v>568089</v>
      </c>
    </row>
    <row r="214" spans="1:17" ht="30" customHeight="1" x14ac:dyDescent="0.25">
      <c r="A214" s="31" t="s">
        <v>102</v>
      </c>
      <c r="B214" s="31"/>
      <c r="C214" s="31">
        <v>3</v>
      </c>
      <c r="D214" s="31" t="s">
        <v>8</v>
      </c>
      <c r="E214" s="31"/>
      <c r="F214" s="27"/>
      <c r="I214" s="25" t="s">
        <v>97</v>
      </c>
      <c r="J214" s="36" t="s">
        <v>200</v>
      </c>
      <c r="L214" s="35" t="s">
        <v>103</v>
      </c>
      <c r="M214" s="32">
        <v>855902</v>
      </c>
      <c r="N214" s="32">
        <v>-5243</v>
      </c>
      <c r="O214" s="32">
        <v>-1703</v>
      </c>
      <c r="P214" s="32">
        <v>-6946</v>
      </c>
      <c r="Q214" s="32">
        <v>848956</v>
      </c>
    </row>
    <row r="215" spans="1:17" ht="15" x14ac:dyDescent="0.25">
      <c r="A215" s="31" t="s">
        <v>102</v>
      </c>
      <c r="B215" s="31"/>
      <c r="C215" s="31">
        <v>3</v>
      </c>
      <c r="D215" s="31" t="s">
        <v>8</v>
      </c>
      <c r="E215" s="31"/>
      <c r="F215" s="27"/>
      <c r="I215" s="25" t="s">
        <v>99</v>
      </c>
      <c r="J215" s="36" t="s">
        <v>204</v>
      </c>
      <c r="L215" s="35" t="s">
        <v>101</v>
      </c>
      <c r="M215" s="32">
        <v>735731</v>
      </c>
      <c r="N215" s="32">
        <v>1684</v>
      </c>
      <c r="O215" s="32">
        <v>876</v>
      </c>
      <c r="P215" s="32">
        <v>2560</v>
      </c>
      <c r="Q215" s="32">
        <v>738291</v>
      </c>
    </row>
    <row r="216" spans="1:17" ht="5.25" customHeight="1" x14ac:dyDescent="0.15">
      <c r="H216" s="33"/>
      <c r="I216" s="33"/>
      <c r="J216" s="33"/>
      <c r="K216" s="33"/>
      <c r="L216" s="34"/>
      <c r="M216" s="33"/>
      <c r="N216" s="33"/>
      <c r="O216" s="33"/>
      <c r="P216" s="33"/>
      <c r="Q216" s="33"/>
    </row>
    <row r="217" spans="1:17" ht="5.25" customHeight="1" x14ac:dyDescent="0.15"/>
    <row r="218" spans="1:17" ht="12.75" customHeight="1" x14ac:dyDescent="0.15">
      <c r="F218" s="28"/>
    </row>
  </sheetData>
  <mergeCells count="3">
    <mergeCell ref="H24:J24"/>
    <mergeCell ref="H96:J96"/>
    <mergeCell ref="H168:J168"/>
  </mergeCells>
  <phoneticPr fontId="2"/>
  <pageMargins left="0.78740157480314965" right="0" top="0.78740157480314965" bottom="0" header="0.51181102362204722" footer="0.51181102362204722"/>
  <pageSetup paperSize="9" scale="65" pageOrder="overThenDown" orientation="portrait" r:id="rId1"/>
  <headerFooter alignWithMargins="0"/>
  <rowBreaks count="3" manualBreakCount="3">
    <brk id="74" max="16383" man="1"/>
    <brk id="146" max="16383" man="1"/>
    <brk id="218" max="16383" man="1"/>
  </rowBreaks>
  <colBreaks count="1" manualBreakCount="1">
    <brk id="1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0A9FB-9A4F-48E8-B7C0-6F575ED13DE1}">
  <dimension ref="A1:I61"/>
  <sheetViews>
    <sheetView workbookViewId="0">
      <selection activeCell="A62" sqref="A62"/>
    </sheetView>
  </sheetViews>
  <sheetFormatPr defaultRowHeight="18.75" x14ac:dyDescent="0.4"/>
  <cols>
    <col min="1" max="1" width="15.625" customWidth="1"/>
    <col min="2" max="9" width="12" customWidth="1"/>
  </cols>
  <sheetData>
    <row r="1" spans="1:9" s="2" customFormat="1" ht="36" customHeight="1" x14ac:dyDescent="0.4">
      <c r="A1" s="1" t="s">
        <v>205</v>
      </c>
      <c r="B1" s="81" t="s">
        <v>206</v>
      </c>
      <c r="C1" s="81"/>
      <c r="D1" s="81"/>
      <c r="E1" s="81"/>
      <c r="F1" s="81"/>
      <c r="G1" s="81"/>
      <c r="H1" s="81"/>
      <c r="I1" s="81"/>
    </row>
    <row r="2" spans="1:9" ht="13.5" customHeight="1" x14ac:dyDescent="0.4">
      <c r="A2" s="3"/>
      <c r="B2" s="3"/>
      <c r="C2" s="3"/>
      <c r="D2" s="3"/>
      <c r="E2" s="3"/>
      <c r="F2" s="3"/>
      <c r="G2" s="3"/>
      <c r="H2" s="3"/>
      <c r="I2" s="4" t="s">
        <v>0</v>
      </c>
    </row>
    <row r="3" spans="1:9" ht="12.75" customHeight="1" x14ac:dyDescent="0.4">
      <c r="A3" s="5"/>
      <c r="B3" s="6" t="s">
        <v>1</v>
      </c>
      <c r="C3" s="7"/>
      <c r="D3" s="7"/>
      <c r="E3" s="8"/>
      <c r="F3" s="6" t="s">
        <v>2</v>
      </c>
      <c r="G3" s="7"/>
      <c r="H3" s="7"/>
      <c r="I3" s="7"/>
    </row>
    <row r="4" spans="1:9" ht="24" customHeight="1" x14ac:dyDescent="0.4">
      <c r="A4" s="9"/>
      <c r="B4" s="10"/>
      <c r="C4" s="11" t="s">
        <v>3</v>
      </c>
      <c r="D4" s="11" t="s">
        <v>4</v>
      </c>
      <c r="E4" s="11" t="s">
        <v>5</v>
      </c>
      <c r="F4" s="10"/>
      <c r="G4" s="11" t="s">
        <v>3</v>
      </c>
      <c r="H4" s="11" t="s">
        <v>4</v>
      </c>
      <c r="I4" s="12" t="s">
        <v>5</v>
      </c>
    </row>
    <row r="5" spans="1:9" ht="10.5" customHeight="1" x14ac:dyDescent="0.4">
      <c r="A5" s="13" t="s">
        <v>6</v>
      </c>
      <c r="B5" s="14"/>
      <c r="C5" s="15"/>
      <c r="D5" s="15"/>
      <c r="E5" s="15"/>
      <c r="F5" s="15"/>
      <c r="G5" s="15"/>
      <c r="H5" s="15"/>
      <c r="I5" s="15"/>
    </row>
    <row r="6" spans="1:9" ht="10.5" customHeight="1" x14ac:dyDescent="0.4">
      <c r="A6" s="16" t="s">
        <v>7</v>
      </c>
      <c r="B6" s="17">
        <v>311624</v>
      </c>
      <c r="C6" s="18">
        <v>171727</v>
      </c>
      <c r="D6" s="18">
        <v>85696</v>
      </c>
      <c r="E6" s="18">
        <v>54201</v>
      </c>
      <c r="F6" s="18">
        <v>275478</v>
      </c>
      <c r="G6" s="18">
        <v>196347</v>
      </c>
      <c r="H6" s="18">
        <v>40974</v>
      </c>
      <c r="I6" s="18">
        <v>38157</v>
      </c>
    </row>
    <row r="7" spans="1:9" ht="10.5" customHeight="1" x14ac:dyDescent="0.4">
      <c r="A7" s="19" t="s">
        <v>203</v>
      </c>
      <c r="B7" s="17">
        <v>18471</v>
      </c>
      <c r="C7" s="18">
        <v>9768</v>
      </c>
      <c r="D7" s="18">
        <v>5052</v>
      </c>
      <c r="E7" s="18">
        <v>3652</v>
      </c>
      <c r="F7" s="18">
        <v>8493</v>
      </c>
      <c r="G7" s="18">
        <v>5815</v>
      </c>
      <c r="H7" s="18">
        <v>1452</v>
      </c>
      <c r="I7" s="18">
        <v>1225</v>
      </c>
    </row>
    <row r="8" spans="1:9" ht="10.5" customHeight="1" x14ac:dyDescent="0.4">
      <c r="A8" s="19" t="s">
        <v>207</v>
      </c>
      <c r="B8" s="20">
        <v>27936</v>
      </c>
      <c r="C8" s="21">
        <v>12365</v>
      </c>
      <c r="D8" s="21">
        <v>9410</v>
      </c>
      <c r="E8" s="21">
        <v>6161</v>
      </c>
      <c r="F8" s="21">
        <v>17069</v>
      </c>
      <c r="G8" s="21">
        <v>11733</v>
      </c>
      <c r="H8" s="21">
        <v>3065</v>
      </c>
      <c r="I8" s="21">
        <v>2271</v>
      </c>
    </row>
    <row r="9" spans="1:9" ht="10.5" customHeight="1" x14ac:dyDescent="0.4">
      <c r="A9" s="19" t="s">
        <v>156</v>
      </c>
      <c r="B9" s="22">
        <v>3679</v>
      </c>
      <c r="C9" s="22">
        <v>1097</v>
      </c>
      <c r="D9" s="22">
        <v>1566</v>
      </c>
      <c r="E9" s="22">
        <v>1015</v>
      </c>
      <c r="F9" s="22">
        <v>1718</v>
      </c>
      <c r="G9" s="22">
        <v>1331</v>
      </c>
      <c r="H9" s="22">
        <v>267</v>
      </c>
      <c r="I9" s="22">
        <v>119</v>
      </c>
    </row>
    <row r="10" spans="1:9" ht="10.5" customHeight="1" x14ac:dyDescent="0.4">
      <c r="A10" s="19" t="s">
        <v>157</v>
      </c>
      <c r="B10" s="22">
        <v>4301</v>
      </c>
      <c r="C10" s="22">
        <v>1606</v>
      </c>
      <c r="D10" s="22">
        <v>1537</v>
      </c>
      <c r="E10" s="22">
        <v>1158</v>
      </c>
      <c r="F10" s="22">
        <v>2389</v>
      </c>
      <c r="G10" s="22">
        <v>1469</v>
      </c>
      <c r="H10" s="22">
        <v>469</v>
      </c>
      <c r="I10" s="22">
        <v>451</v>
      </c>
    </row>
    <row r="11" spans="1:9" ht="10.5" customHeight="1" x14ac:dyDescent="0.4">
      <c r="A11" s="19" t="s">
        <v>158</v>
      </c>
      <c r="B11" s="22">
        <v>6144</v>
      </c>
      <c r="C11" s="22">
        <v>3230</v>
      </c>
      <c r="D11" s="22">
        <v>1600</v>
      </c>
      <c r="E11" s="22">
        <v>1314</v>
      </c>
      <c r="F11" s="22">
        <v>4442</v>
      </c>
      <c r="G11" s="22">
        <v>3059</v>
      </c>
      <c r="H11" s="22">
        <v>732</v>
      </c>
      <c r="I11" s="22">
        <v>652</v>
      </c>
    </row>
    <row r="12" spans="1:9" ht="10.5" customHeight="1" x14ac:dyDescent="0.4">
      <c r="A12" s="19" t="s">
        <v>159</v>
      </c>
      <c r="B12" s="22">
        <v>2911</v>
      </c>
      <c r="C12" s="22">
        <v>749</v>
      </c>
      <c r="D12" s="22">
        <v>1349</v>
      </c>
      <c r="E12" s="22">
        <v>812</v>
      </c>
      <c r="F12" s="22">
        <v>1185</v>
      </c>
      <c r="G12" s="22">
        <v>843</v>
      </c>
      <c r="H12" s="22">
        <v>194</v>
      </c>
      <c r="I12" s="22">
        <v>148</v>
      </c>
    </row>
    <row r="13" spans="1:9" ht="10.5" customHeight="1" x14ac:dyDescent="0.4">
      <c r="A13" s="19" t="s">
        <v>160</v>
      </c>
      <c r="B13" s="22">
        <v>3773</v>
      </c>
      <c r="C13" s="22">
        <v>1651</v>
      </c>
      <c r="D13" s="22">
        <v>1429</v>
      </c>
      <c r="E13" s="22">
        <v>693</v>
      </c>
      <c r="F13" s="22">
        <v>2677</v>
      </c>
      <c r="G13" s="22">
        <v>1882</v>
      </c>
      <c r="H13" s="22">
        <v>401</v>
      </c>
      <c r="I13" s="22">
        <v>394</v>
      </c>
    </row>
    <row r="14" spans="1:9" ht="10.5" customHeight="1" x14ac:dyDescent="0.4">
      <c r="A14" s="19" t="s">
        <v>161</v>
      </c>
      <c r="B14" s="22">
        <v>7129</v>
      </c>
      <c r="C14" s="22">
        <v>4032</v>
      </c>
      <c r="D14" s="22">
        <v>1929</v>
      </c>
      <c r="E14" s="22">
        <v>1169</v>
      </c>
      <c r="F14" s="22">
        <v>4658</v>
      </c>
      <c r="G14" s="22">
        <v>3149</v>
      </c>
      <c r="H14" s="22">
        <v>1002</v>
      </c>
      <c r="I14" s="22">
        <v>507</v>
      </c>
    </row>
    <row r="15" spans="1:9" ht="10.5" customHeight="1" x14ac:dyDescent="0.4">
      <c r="A15" s="19" t="s">
        <v>208</v>
      </c>
      <c r="B15" s="20">
        <v>79482</v>
      </c>
      <c r="C15" s="21">
        <v>45943</v>
      </c>
      <c r="D15" s="21">
        <v>19138</v>
      </c>
      <c r="E15" s="21">
        <v>14401</v>
      </c>
      <c r="F15" s="21">
        <v>94789</v>
      </c>
      <c r="G15" s="21">
        <v>70073</v>
      </c>
      <c r="H15" s="21">
        <v>13710</v>
      </c>
      <c r="I15" s="21">
        <v>11006</v>
      </c>
    </row>
    <row r="16" spans="1:9" ht="10.5" customHeight="1" x14ac:dyDescent="0.4">
      <c r="A16" s="19" t="s">
        <v>162</v>
      </c>
      <c r="B16" s="22">
        <v>3617</v>
      </c>
      <c r="C16" s="22">
        <v>1690</v>
      </c>
      <c r="D16" s="22">
        <v>1564</v>
      </c>
      <c r="E16" s="22">
        <v>363</v>
      </c>
      <c r="F16" s="22">
        <v>7872</v>
      </c>
      <c r="G16" s="22">
        <v>5199</v>
      </c>
      <c r="H16" s="22">
        <v>1536</v>
      </c>
      <c r="I16" s="22">
        <v>1138</v>
      </c>
    </row>
    <row r="17" spans="1:9" ht="10.5" customHeight="1" x14ac:dyDescent="0.4">
      <c r="A17" s="19" t="s">
        <v>163</v>
      </c>
      <c r="B17" s="22">
        <v>7652</v>
      </c>
      <c r="C17" s="22">
        <v>5861</v>
      </c>
      <c r="D17" s="22">
        <v>1176</v>
      </c>
      <c r="E17" s="22">
        <v>615</v>
      </c>
      <c r="F17" s="22">
        <v>6934</v>
      </c>
      <c r="G17" s="22">
        <v>5200</v>
      </c>
      <c r="H17" s="22">
        <v>1006</v>
      </c>
      <c r="I17" s="22">
        <v>728</v>
      </c>
    </row>
    <row r="18" spans="1:9" ht="10.5" customHeight="1" x14ac:dyDescent="0.4">
      <c r="A18" s="19" t="s">
        <v>164</v>
      </c>
      <c r="B18" s="22">
        <v>5734</v>
      </c>
      <c r="C18" s="22">
        <v>4346</v>
      </c>
      <c r="D18" s="22">
        <v>879</v>
      </c>
      <c r="E18" s="22">
        <v>509</v>
      </c>
      <c r="F18" s="22">
        <v>5114</v>
      </c>
      <c r="G18" s="22">
        <v>3980</v>
      </c>
      <c r="H18" s="22">
        <v>747</v>
      </c>
      <c r="I18" s="22">
        <v>387</v>
      </c>
    </row>
    <row r="19" spans="1:9" ht="10.5" customHeight="1" x14ac:dyDescent="0.4">
      <c r="A19" s="19" t="s">
        <v>165</v>
      </c>
      <c r="B19" s="22">
        <v>4048</v>
      </c>
      <c r="C19" s="22">
        <v>1579</v>
      </c>
      <c r="D19" s="22">
        <v>1905</v>
      </c>
      <c r="E19" s="22">
        <v>564</v>
      </c>
      <c r="F19" s="22">
        <v>8779</v>
      </c>
      <c r="G19" s="22">
        <v>5930</v>
      </c>
      <c r="H19" s="22">
        <v>2063</v>
      </c>
      <c r="I19" s="22">
        <v>786</v>
      </c>
    </row>
    <row r="20" spans="1:9" ht="10.5" customHeight="1" x14ac:dyDescent="0.4">
      <c r="A20" s="19" t="s">
        <v>166</v>
      </c>
      <c r="B20" s="22">
        <v>14963</v>
      </c>
      <c r="C20" s="22">
        <v>9907</v>
      </c>
      <c r="D20" s="22">
        <v>3508</v>
      </c>
      <c r="E20" s="22">
        <v>1548</v>
      </c>
      <c r="F20" s="22">
        <v>20115</v>
      </c>
      <c r="G20" s="22">
        <v>16922</v>
      </c>
      <c r="H20" s="22">
        <v>2120</v>
      </c>
      <c r="I20" s="22">
        <v>1073</v>
      </c>
    </row>
    <row r="21" spans="1:9" ht="10.5" customHeight="1" x14ac:dyDescent="0.4">
      <c r="A21" s="19" t="s">
        <v>167</v>
      </c>
      <c r="B21" s="22">
        <v>25533</v>
      </c>
      <c r="C21" s="22">
        <v>11162</v>
      </c>
      <c r="D21" s="22">
        <v>6081</v>
      </c>
      <c r="E21" s="22">
        <v>8290</v>
      </c>
      <c r="F21" s="22">
        <v>25213</v>
      </c>
      <c r="G21" s="22">
        <v>15803</v>
      </c>
      <c r="H21" s="22">
        <v>3570</v>
      </c>
      <c r="I21" s="22">
        <v>5840</v>
      </c>
    </row>
    <row r="22" spans="1:9" ht="10.5" customHeight="1" x14ac:dyDescent="0.4">
      <c r="A22" s="19" t="s">
        <v>168</v>
      </c>
      <c r="B22" s="22">
        <v>12813</v>
      </c>
      <c r="C22" s="22">
        <v>7339</v>
      </c>
      <c r="D22" s="22">
        <v>3071</v>
      </c>
      <c r="E22" s="22">
        <v>2403</v>
      </c>
      <c r="F22" s="22">
        <v>14582</v>
      </c>
      <c r="G22" s="22">
        <v>11170</v>
      </c>
      <c r="H22" s="22">
        <v>2411</v>
      </c>
      <c r="I22" s="22">
        <v>1001</v>
      </c>
    </row>
    <row r="23" spans="1:9" ht="10.5" customHeight="1" x14ac:dyDescent="0.4">
      <c r="A23" s="19" t="s">
        <v>169</v>
      </c>
      <c r="B23" s="22">
        <v>5122</v>
      </c>
      <c r="C23" s="22">
        <v>4059</v>
      </c>
      <c r="D23" s="22">
        <v>954</v>
      </c>
      <c r="E23" s="22">
        <v>109</v>
      </c>
      <c r="F23" s="22">
        <v>6178</v>
      </c>
      <c r="G23" s="22">
        <v>5869</v>
      </c>
      <c r="H23" s="22">
        <v>257</v>
      </c>
      <c r="I23" s="22">
        <v>53</v>
      </c>
    </row>
    <row r="24" spans="1:9" ht="10.5" customHeight="1" x14ac:dyDescent="0.4">
      <c r="A24" s="19" t="s">
        <v>209</v>
      </c>
      <c r="B24" s="20">
        <v>28544</v>
      </c>
      <c r="C24" s="21">
        <v>17450</v>
      </c>
      <c r="D24" s="21">
        <v>7450</v>
      </c>
      <c r="E24" s="21">
        <v>3644</v>
      </c>
      <c r="F24" s="21">
        <v>16724</v>
      </c>
      <c r="G24" s="21">
        <v>11096</v>
      </c>
      <c r="H24" s="21">
        <v>2655</v>
      </c>
      <c r="I24" s="21">
        <v>2973</v>
      </c>
    </row>
    <row r="25" spans="1:9" ht="10.5" customHeight="1" x14ac:dyDescent="0.4">
      <c r="A25" s="19" t="s">
        <v>170</v>
      </c>
      <c r="B25" s="22">
        <v>6658</v>
      </c>
      <c r="C25" s="22">
        <v>3611</v>
      </c>
      <c r="D25" s="22">
        <v>2087</v>
      </c>
      <c r="E25" s="22">
        <v>960</v>
      </c>
      <c r="F25" s="22">
        <v>3523</v>
      </c>
      <c r="G25" s="22">
        <v>2899</v>
      </c>
      <c r="H25" s="22">
        <v>542</v>
      </c>
      <c r="I25" s="22">
        <v>82</v>
      </c>
    </row>
    <row r="26" spans="1:9" ht="10.5" customHeight="1" x14ac:dyDescent="0.4">
      <c r="A26" s="19" t="s">
        <v>171</v>
      </c>
      <c r="B26" s="22">
        <v>3207</v>
      </c>
      <c r="C26" s="22">
        <v>1537</v>
      </c>
      <c r="D26" s="22">
        <v>851</v>
      </c>
      <c r="E26" s="22">
        <v>820</v>
      </c>
      <c r="F26" s="22">
        <v>1195</v>
      </c>
      <c r="G26" s="22">
        <v>791</v>
      </c>
      <c r="H26" s="22">
        <v>224</v>
      </c>
      <c r="I26" s="22">
        <v>180</v>
      </c>
    </row>
    <row r="27" spans="1:9" ht="10.5" customHeight="1" x14ac:dyDescent="0.4">
      <c r="A27" s="19" t="s">
        <v>172</v>
      </c>
      <c r="B27" s="22">
        <v>5249</v>
      </c>
      <c r="C27" s="22">
        <v>3230</v>
      </c>
      <c r="D27" s="22">
        <v>975</v>
      </c>
      <c r="E27" s="22">
        <v>1044</v>
      </c>
      <c r="F27" s="22">
        <v>2131</v>
      </c>
      <c r="G27" s="22">
        <v>990</v>
      </c>
      <c r="H27" s="22">
        <v>490</v>
      </c>
      <c r="I27" s="22">
        <v>650</v>
      </c>
    </row>
    <row r="28" spans="1:9" ht="10.5" customHeight="1" x14ac:dyDescent="0.4">
      <c r="A28" s="19" t="s">
        <v>173</v>
      </c>
      <c r="B28" s="22">
        <v>13430</v>
      </c>
      <c r="C28" s="22">
        <v>9073</v>
      </c>
      <c r="D28" s="22">
        <v>3537</v>
      </c>
      <c r="E28" s="22">
        <v>820</v>
      </c>
      <c r="F28" s="22">
        <v>9876</v>
      </c>
      <c r="G28" s="22">
        <v>6415</v>
      </c>
      <c r="H28" s="22">
        <v>1400</v>
      </c>
      <c r="I28" s="22">
        <v>2061</v>
      </c>
    </row>
    <row r="29" spans="1:9" ht="10.5" customHeight="1" x14ac:dyDescent="0.4">
      <c r="A29" s="19" t="s">
        <v>210</v>
      </c>
      <c r="B29" s="20">
        <v>36624</v>
      </c>
      <c r="C29" s="21">
        <v>23965</v>
      </c>
      <c r="D29" s="21">
        <v>7975</v>
      </c>
      <c r="E29" s="21">
        <v>4684</v>
      </c>
      <c r="F29" s="21">
        <v>37216</v>
      </c>
      <c r="G29" s="21">
        <v>27129</v>
      </c>
      <c r="H29" s="21">
        <v>4637</v>
      </c>
      <c r="I29" s="21">
        <v>5450</v>
      </c>
    </row>
    <row r="30" spans="1:9" ht="10.5" customHeight="1" x14ac:dyDescent="0.4">
      <c r="A30" s="19" t="s">
        <v>174</v>
      </c>
      <c r="B30" s="22">
        <v>2748</v>
      </c>
      <c r="C30" s="22">
        <v>1448</v>
      </c>
      <c r="D30" s="22">
        <v>901</v>
      </c>
      <c r="E30" s="22">
        <v>398</v>
      </c>
      <c r="F30" s="22">
        <v>2282</v>
      </c>
      <c r="G30" s="22">
        <v>1632</v>
      </c>
      <c r="H30" s="22">
        <v>482</v>
      </c>
      <c r="I30" s="22">
        <v>168</v>
      </c>
    </row>
    <row r="31" spans="1:9" ht="10.5" customHeight="1" x14ac:dyDescent="0.4">
      <c r="A31" s="19" t="s">
        <v>175</v>
      </c>
      <c r="B31" s="22">
        <v>4353</v>
      </c>
      <c r="C31" s="22">
        <v>2589</v>
      </c>
      <c r="D31" s="22">
        <v>1550</v>
      </c>
      <c r="E31" s="22">
        <v>214</v>
      </c>
      <c r="F31" s="22">
        <v>4130</v>
      </c>
      <c r="G31" s="22">
        <v>3301</v>
      </c>
      <c r="H31" s="22">
        <v>470</v>
      </c>
      <c r="I31" s="22">
        <v>359</v>
      </c>
    </row>
    <row r="32" spans="1:9" ht="10.5" customHeight="1" x14ac:dyDescent="0.4">
      <c r="A32" s="19" t="s">
        <v>176</v>
      </c>
      <c r="B32" s="22">
        <v>15926</v>
      </c>
      <c r="C32" s="22">
        <v>11118</v>
      </c>
      <c r="D32" s="22">
        <v>2511</v>
      </c>
      <c r="E32" s="22">
        <v>2297</v>
      </c>
      <c r="F32" s="22">
        <v>10865</v>
      </c>
      <c r="G32" s="22">
        <v>8303</v>
      </c>
      <c r="H32" s="22">
        <v>1493</v>
      </c>
      <c r="I32" s="22">
        <v>1070</v>
      </c>
    </row>
    <row r="33" spans="1:9" ht="10.5" customHeight="1" x14ac:dyDescent="0.4">
      <c r="A33" s="19" t="s">
        <v>177</v>
      </c>
      <c r="B33" s="22">
        <v>7909</v>
      </c>
      <c r="C33" s="22">
        <v>4759</v>
      </c>
      <c r="D33" s="22">
        <v>2232</v>
      </c>
      <c r="E33" s="22">
        <v>917</v>
      </c>
      <c r="F33" s="22">
        <v>11461</v>
      </c>
      <c r="G33" s="22">
        <v>7225</v>
      </c>
      <c r="H33" s="22">
        <v>1353</v>
      </c>
      <c r="I33" s="22">
        <v>2883</v>
      </c>
    </row>
    <row r="34" spans="1:9" ht="10.5" customHeight="1" x14ac:dyDescent="0.4">
      <c r="A34" s="19" t="s">
        <v>178</v>
      </c>
      <c r="B34" s="22">
        <v>5689</v>
      </c>
      <c r="C34" s="22">
        <v>4050</v>
      </c>
      <c r="D34" s="22">
        <v>781</v>
      </c>
      <c r="E34" s="22">
        <v>858</v>
      </c>
      <c r="F34" s="22">
        <v>8477</v>
      </c>
      <c r="G34" s="22">
        <v>6667</v>
      </c>
      <c r="H34" s="22">
        <v>840</v>
      </c>
      <c r="I34" s="22">
        <v>970</v>
      </c>
    </row>
    <row r="35" spans="1:9" ht="10.5" customHeight="1" x14ac:dyDescent="0.4">
      <c r="A35" s="19" t="s">
        <v>211</v>
      </c>
      <c r="B35" s="20">
        <v>44401</v>
      </c>
      <c r="C35" s="21">
        <v>24208</v>
      </c>
      <c r="D35" s="21">
        <v>11289</v>
      </c>
      <c r="E35" s="21">
        <v>8904</v>
      </c>
      <c r="F35" s="21">
        <v>48168</v>
      </c>
      <c r="G35" s="21">
        <v>35598</v>
      </c>
      <c r="H35" s="21">
        <v>6250</v>
      </c>
      <c r="I35" s="21">
        <v>6320</v>
      </c>
    </row>
    <row r="36" spans="1:9" ht="10.5" customHeight="1" x14ac:dyDescent="0.4">
      <c r="A36" s="19" t="s">
        <v>179</v>
      </c>
      <c r="B36" s="22">
        <v>2335</v>
      </c>
      <c r="C36" s="22">
        <v>1540</v>
      </c>
      <c r="D36" s="22">
        <v>474</v>
      </c>
      <c r="E36" s="22">
        <v>321</v>
      </c>
      <c r="F36" s="22">
        <v>4603</v>
      </c>
      <c r="G36" s="22">
        <v>4163</v>
      </c>
      <c r="H36" s="22">
        <v>359</v>
      </c>
      <c r="I36" s="22">
        <v>82</v>
      </c>
    </row>
    <row r="37" spans="1:9" ht="10.5" customHeight="1" x14ac:dyDescent="0.4">
      <c r="A37" s="19" t="s">
        <v>180</v>
      </c>
      <c r="B37" s="22">
        <v>8373</v>
      </c>
      <c r="C37" s="22">
        <v>5010</v>
      </c>
      <c r="D37" s="22">
        <v>1822</v>
      </c>
      <c r="E37" s="22">
        <v>1541</v>
      </c>
      <c r="F37" s="22">
        <v>10269</v>
      </c>
      <c r="G37" s="22">
        <v>7423</v>
      </c>
      <c r="H37" s="22">
        <v>1662</v>
      </c>
      <c r="I37" s="22">
        <v>1183</v>
      </c>
    </row>
    <row r="38" spans="1:9" ht="10.5" customHeight="1" x14ac:dyDescent="0.4">
      <c r="A38" s="19" t="s">
        <v>181</v>
      </c>
      <c r="B38" s="22">
        <v>16709</v>
      </c>
      <c r="C38" s="22">
        <v>7769</v>
      </c>
      <c r="D38" s="22">
        <v>3929</v>
      </c>
      <c r="E38" s="22">
        <v>5010</v>
      </c>
      <c r="F38" s="22">
        <v>14203</v>
      </c>
      <c r="G38" s="22">
        <v>8883</v>
      </c>
      <c r="H38" s="22">
        <v>2155</v>
      </c>
      <c r="I38" s="22">
        <v>3165</v>
      </c>
    </row>
    <row r="39" spans="1:9" ht="10.5" customHeight="1" x14ac:dyDescent="0.4">
      <c r="A39" s="19" t="s">
        <v>182</v>
      </c>
      <c r="B39" s="22">
        <v>10880</v>
      </c>
      <c r="C39" s="22">
        <v>6430</v>
      </c>
      <c r="D39" s="22">
        <v>3288</v>
      </c>
      <c r="E39" s="22">
        <v>1162</v>
      </c>
      <c r="F39" s="22">
        <v>13430</v>
      </c>
      <c r="G39" s="22">
        <v>10610</v>
      </c>
      <c r="H39" s="22">
        <v>1391</v>
      </c>
      <c r="I39" s="22">
        <v>1429</v>
      </c>
    </row>
    <row r="40" spans="1:9" ht="10.5" customHeight="1" x14ac:dyDescent="0.4">
      <c r="A40" s="19" t="s">
        <v>183</v>
      </c>
      <c r="B40" s="22">
        <v>2468</v>
      </c>
      <c r="C40" s="22">
        <v>1037</v>
      </c>
      <c r="D40" s="22">
        <v>825</v>
      </c>
      <c r="E40" s="22">
        <v>605</v>
      </c>
      <c r="F40" s="22">
        <v>3153</v>
      </c>
      <c r="G40" s="22">
        <v>2543</v>
      </c>
      <c r="H40" s="22">
        <v>443</v>
      </c>
      <c r="I40" s="22">
        <v>167</v>
      </c>
    </row>
    <row r="41" spans="1:9" ht="10.5" customHeight="1" x14ac:dyDescent="0.4">
      <c r="A41" s="19" t="s">
        <v>184</v>
      </c>
      <c r="B41" s="22">
        <v>3637</v>
      </c>
      <c r="C41" s="22">
        <v>2422</v>
      </c>
      <c r="D41" s="22">
        <v>950</v>
      </c>
      <c r="E41" s="22">
        <v>264</v>
      </c>
      <c r="F41" s="22">
        <v>2509</v>
      </c>
      <c r="G41" s="22">
        <v>1975</v>
      </c>
      <c r="H41" s="22">
        <v>240</v>
      </c>
      <c r="I41" s="22">
        <v>294</v>
      </c>
    </row>
    <row r="42" spans="1:9" ht="10.5" customHeight="1" x14ac:dyDescent="0.4">
      <c r="A42" s="19" t="s">
        <v>212</v>
      </c>
      <c r="B42" s="20">
        <v>17137</v>
      </c>
      <c r="C42" s="21">
        <v>7740</v>
      </c>
      <c r="D42" s="21">
        <v>6533</v>
      </c>
      <c r="E42" s="21">
        <v>2863</v>
      </c>
      <c r="F42" s="21">
        <v>17344</v>
      </c>
      <c r="G42" s="21">
        <v>11031</v>
      </c>
      <c r="H42" s="21">
        <v>2760</v>
      </c>
      <c r="I42" s="21">
        <v>3552</v>
      </c>
    </row>
    <row r="43" spans="1:9" ht="10.5" customHeight="1" x14ac:dyDescent="0.4">
      <c r="A43" s="19" t="s">
        <v>185</v>
      </c>
      <c r="B43" s="22">
        <v>1935</v>
      </c>
      <c r="C43" s="22">
        <v>1336</v>
      </c>
      <c r="D43" s="22">
        <v>406</v>
      </c>
      <c r="E43" s="22">
        <v>192</v>
      </c>
      <c r="F43" s="22">
        <v>1800</v>
      </c>
      <c r="G43" s="22">
        <v>1365</v>
      </c>
      <c r="H43" s="22">
        <v>341</v>
      </c>
      <c r="I43" s="22">
        <v>95</v>
      </c>
    </row>
    <row r="44" spans="1:9" ht="10.5" customHeight="1" x14ac:dyDescent="0.4">
      <c r="A44" s="19" t="s">
        <v>186</v>
      </c>
      <c r="B44" s="22">
        <v>2136</v>
      </c>
      <c r="C44" s="22">
        <v>1065</v>
      </c>
      <c r="D44" s="22">
        <v>575</v>
      </c>
      <c r="E44" s="22">
        <v>495</v>
      </c>
      <c r="F44" s="22">
        <v>1644</v>
      </c>
      <c r="G44" s="22">
        <v>1391</v>
      </c>
      <c r="H44" s="22">
        <v>164</v>
      </c>
      <c r="I44" s="22">
        <v>90</v>
      </c>
    </row>
    <row r="45" spans="1:9" ht="10.5" customHeight="1" x14ac:dyDescent="0.4">
      <c r="A45" s="19" t="s">
        <v>187</v>
      </c>
      <c r="B45" s="22">
        <v>3652</v>
      </c>
      <c r="C45" s="22">
        <v>1295</v>
      </c>
      <c r="D45" s="22">
        <v>1673</v>
      </c>
      <c r="E45" s="22">
        <v>684</v>
      </c>
      <c r="F45" s="22">
        <v>4698</v>
      </c>
      <c r="G45" s="22">
        <v>2755</v>
      </c>
      <c r="H45" s="22">
        <v>927</v>
      </c>
      <c r="I45" s="22">
        <v>1015</v>
      </c>
    </row>
    <row r="46" spans="1:9" ht="10.5" customHeight="1" x14ac:dyDescent="0.4">
      <c r="A46" s="19" t="s">
        <v>188</v>
      </c>
      <c r="B46" s="22">
        <v>6204</v>
      </c>
      <c r="C46" s="22">
        <v>2551</v>
      </c>
      <c r="D46" s="22">
        <v>2411</v>
      </c>
      <c r="E46" s="22">
        <v>1242</v>
      </c>
      <c r="F46" s="22">
        <v>6215</v>
      </c>
      <c r="G46" s="22">
        <v>3506</v>
      </c>
      <c r="H46" s="22">
        <v>776</v>
      </c>
      <c r="I46" s="22">
        <v>1934</v>
      </c>
    </row>
    <row r="47" spans="1:9" ht="10.5" customHeight="1" x14ac:dyDescent="0.4">
      <c r="A47" s="19" t="s">
        <v>189</v>
      </c>
      <c r="B47" s="22">
        <v>3210</v>
      </c>
      <c r="C47" s="22">
        <v>1493</v>
      </c>
      <c r="D47" s="22">
        <v>1467</v>
      </c>
      <c r="E47" s="22">
        <v>251</v>
      </c>
      <c r="F47" s="22">
        <v>2987</v>
      </c>
      <c r="G47" s="22">
        <v>2015</v>
      </c>
      <c r="H47" s="22">
        <v>552</v>
      </c>
      <c r="I47" s="22">
        <v>419</v>
      </c>
    </row>
    <row r="48" spans="1:9" ht="10.5" customHeight="1" x14ac:dyDescent="0.4">
      <c r="A48" s="19" t="s">
        <v>213</v>
      </c>
      <c r="B48" s="20">
        <v>10714</v>
      </c>
      <c r="C48" s="21">
        <v>4526</v>
      </c>
      <c r="D48" s="21">
        <v>4143</v>
      </c>
      <c r="E48" s="21">
        <v>2045</v>
      </c>
      <c r="F48" s="21">
        <v>5522</v>
      </c>
      <c r="G48" s="21">
        <v>3668</v>
      </c>
      <c r="H48" s="21">
        <v>1163</v>
      </c>
      <c r="I48" s="21">
        <v>691</v>
      </c>
    </row>
    <row r="49" spans="1:9" ht="10.5" customHeight="1" x14ac:dyDescent="0.4">
      <c r="A49" s="19" t="s">
        <v>190</v>
      </c>
      <c r="B49" s="22">
        <v>2346</v>
      </c>
      <c r="C49" s="22">
        <v>632</v>
      </c>
      <c r="D49" s="22">
        <v>950</v>
      </c>
      <c r="E49" s="22">
        <v>764</v>
      </c>
      <c r="F49" s="22">
        <v>1458</v>
      </c>
      <c r="G49" s="22">
        <v>982</v>
      </c>
      <c r="H49" s="22">
        <v>187</v>
      </c>
      <c r="I49" s="22">
        <v>289</v>
      </c>
    </row>
    <row r="50" spans="1:9" ht="10.5" customHeight="1" x14ac:dyDescent="0.4">
      <c r="A50" s="19" t="s">
        <v>191</v>
      </c>
      <c r="B50" s="22">
        <v>3393</v>
      </c>
      <c r="C50" s="22">
        <v>1574</v>
      </c>
      <c r="D50" s="22">
        <v>1070</v>
      </c>
      <c r="E50" s="22">
        <v>749</v>
      </c>
      <c r="F50" s="22">
        <v>1824</v>
      </c>
      <c r="G50" s="22">
        <v>1194</v>
      </c>
      <c r="H50" s="22">
        <v>470</v>
      </c>
      <c r="I50" s="22">
        <v>160</v>
      </c>
    </row>
    <row r="51" spans="1:9" ht="10.5" customHeight="1" x14ac:dyDescent="0.4">
      <c r="A51" s="19" t="s">
        <v>192</v>
      </c>
      <c r="B51" s="22">
        <v>2718</v>
      </c>
      <c r="C51" s="22">
        <v>1312</v>
      </c>
      <c r="D51" s="22">
        <v>1190</v>
      </c>
      <c r="E51" s="22">
        <v>216</v>
      </c>
      <c r="F51" s="22">
        <v>1380</v>
      </c>
      <c r="G51" s="22">
        <v>992</v>
      </c>
      <c r="H51" s="22">
        <v>238</v>
      </c>
      <c r="I51" s="22">
        <v>150</v>
      </c>
    </row>
    <row r="52" spans="1:9" ht="10.5" customHeight="1" x14ac:dyDescent="0.4">
      <c r="A52" s="19" t="s">
        <v>193</v>
      </c>
      <c r="B52" s="22">
        <v>2257</v>
      </c>
      <c r="C52" s="22">
        <v>1008</v>
      </c>
      <c r="D52" s="22">
        <v>933</v>
      </c>
      <c r="E52" s="22">
        <v>316</v>
      </c>
      <c r="F52" s="22">
        <v>860</v>
      </c>
      <c r="G52" s="22">
        <v>500</v>
      </c>
      <c r="H52" s="22">
        <v>268</v>
      </c>
      <c r="I52" s="22">
        <v>92</v>
      </c>
    </row>
    <row r="53" spans="1:9" ht="10.5" customHeight="1" x14ac:dyDescent="0.4">
      <c r="A53" s="19" t="s">
        <v>214</v>
      </c>
      <c r="B53" s="20">
        <v>33179</v>
      </c>
      <c r="C53" s="21">
        <v>15532</v>
      </c>
      <c r="D53" s="21">
        <v>11344</v>
      </c>
      <c r="E53" s="21">
        <v>6304</v>
      </c>
      <c r="F53" s="21">
        <v>22740</v>
      </c>
      <c r="G53" s="21">
        <v>14831</v>
      </c>
      <c r="H53" s="21">
        <v>4101</v>
      </c>
      <c r="I53" s="21">
        <v>3808</v>
      </c>
    </row>
    <row r="54" spans="1:9" ht="10.5" customHeight="1" x14ac:dyDescent="0.4">
      <c r="A54" s="19" t="s">
        <v>194</v>
      </c>
      <c r="B54" s="22">
        <v>10281</v>
      </c>
      <c r="C54" s="22">
        <v>3682</v>
      </c>
      <c r="D54" s="22">
        <v>3567</v>
      </c>
      <c r="E54" s="22">
        <v>3033</v>
      </c>
      <c r="F54" s="22">
        <v>7642</v>
      </c>
      <c r="G54" s="22">
        <v>4867</v>
      </c>
      <c r="H54" s="22">
        <v>1076</v>
      </c>
      <c r="I54" s="22">
        <v>1699</v>
      </c>
    </row>
    <row r="55" spans="1:9" ht="10.5" customHeight="1" x14ac:dyDescent="0.4">
      <c r="A55" s="19" t="s">
        <v>195</v>
      </c>
      <c r="B55" s="22">
        <v>2139</v>
      </c>
      <c r="C55" s="22">
        <v>683</v>
      </c>
      <c r="D55" s="22">
        <v>871</v>
      </c>
      <c r="E55" s="22">
        <v>586</v>
      </c>
      <c r="F55" s="22">
        <v>2039</v>
      </c>
      <c r="G55" s="22">
        <v>1634</v>
      </c>
      <c r="H55" s="22">
        <v>274</v>
      </c>
      <c r="I55" s="22">
        <v>131</v>
      </c>
    </row>
    <row r="56" spans="1:9" ht="10.5" customHeight="1" x14ac:dyDescent="0.4">
      <c r="A56" s="19" t="s">
        <v>196</v>
      </c>
      <c r="B56" s="22">
        <v>4579</v>
      </c>
      <c r="C56" s="22">
        <v>2770</v>
      </c>
      <c r="D56" s="22">
        <v>1318</v>
      </c>
      <c r="E56" s="22">
        <v>492</v>
      </c>
      <c r="F56" s="22">
        <v>2039</v>
      </c>
      <c r="G56" s="22">
        <v>1102</v>
      </c>
      <c r="H56" s="22">
        <v>457</v>
      </c>
      <c r="I56" s="22">
        <v>481</v>
      </c>
    </row>
    <row r="57" spans="1:9" ht="10.5" customHeight="1" x14ac:dyDescent="0.4">
      <c r="A57" s="19" t="s">
        <v>197</v>
      </c>
      <c r="B57" s="22">
        <v>5125</v>
      </c>
      <c r="C57" s="22">
        <v>2219</v>
      </c>
      <c r="D57" s="22">
        <v>2307</v>
      </c>
      <c r="E57" s="22">
        <v>600</v>
      </c>
      <c r="F57" s="22">
        <v>4738</v>
      </c>
      <c r="G57" s="22">
        <v>2975</v>
      </c>
      <c r="H57" s="22">
        <v>968</v>
      </c>
      <c r="I57" s="22">
        <v>796</v>
      </c>
    </row>
    <row r="58" spans="1:9" ht="10.5" customHeight="1" x14ac:dyDescent="0.4">
      <c r="A58" s="19" t="s">
        <v>198</v>
      </c>
      <c r="B58" s="22">
        <v>4906</v>
      </c>
      <c r="C58" s="22">
        <v>3291</v>
      </c>
      <c r="D58" s="22">
        <v>1254</v>
      </c>
      <c r="E58" s="22">
        <v>361</v>
      </c>
      <c r="F58" s="22">
        <v>2806</v>
      </c>
      <c r="G58" s="22">
        <v>1997</v>
      </c>
      <c r="H58" s="22">
        <v>520</v>
      </c>
      <c r="I58" s="22">
        <v>289</v>
      </c>
    </row>
    <row r="59" spans="1:9" ht="10.5" customHeight="1" x14ac:dyDescent="0.4">
      <c r="A59" s="19" t="s">
        <v>199</v>
      </c>
      <c r="B59" s="22">
        <v>2356</v>
      </c>
      <c r="C59" s="22">
        <v>887</v>
      </c>
      <c r="D59" s="22">
        <v>865</v>
      </c>
      <c r="E59" s="22">
        <v>603</v>
      </c>
      <c r="F59" s="22">
        <v>1778</v>
      </c>
      <c r="G59" s="22">
        <v>1230</v>
      </c>
      <c r="H59" s="22">
        <v>294</v>
      </c>
      <c r="I59" s="22">
        <v>254</v>
      </c>
    </row>
    <row r="60" spans="1:9" ht="10.5" customHeight="1" x14ac:dyDescent="0.4">
      <c r="A60" s="19" t="s">
        <v>200</v>
      </c>
      <c r="B60" s="17">
        <v>3792</v>
      </c>
      <c r="C60" s="18">
        <v>2001</v>
      </c>
      <c r="D60" s="18">
        <v>1162</v>
      </c>
      <c r="E60" s="18">
        <v>629</v>
      </c>
      <c r="F60" s="18">
        <v>1699</v>
      </c>
      <c r="G60" s="18">
        <v>1027</v>
      </c>
      <c r="H60" s="18">
        <v>514</v>
      </c>
      <c r="I60" s="18">
        <v>158</v>
      </c>
    </row>
    <row r="61" spans="1:9" ht="10.5" customHeight="1" x14ac:dyDescent="0.4">
      <c r="A61" s="23" t="s">
        <v>237</v>
      </c>
      <c r="B61" s="24">
        <v>7235</v>
      </c>
      <c r="C61" s="24">
        <v>5446</v>
      </c>
      <c r="D61" s="24">
        <v>1127</v>
      </c>
      <c r="E61" s="24">
        <v>662</v>
      </c>
      <c r="F61" s="24">
        <v>550</v>
      </c>
      <c r="G61" s="24">
        <v>438</v>
      </c>
      <c r="H61" s="24">
        <v>12</v>
      </c>
      <c r="I61" s="24">
        <v>100</v>
      </c>
    </row>
  </sheetData>
  <mergeCells count="1">
    <mergeCell ref="B1:I1"/>
  </mergeCells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C0DF6-1628-4B3A-BF9E-FB6EE8EF21EC}">
  <dimension ref="A1:J48"/>
  <sheetViews>
    <sheetView topLeftCell="B1" workbookViewId="0">
      <selection activeCell="L25" sqref="L25"/>
    </sheetView>
  </sheetViews>
  <sheetFormatPr defaultRowHeight="18.75" x14ac:dyDescent="0.4"/>
  <cols>
    <col min="3" max="7" width="9" style="76"/>
    <col min="8" max="10" width="11.125" bestFit="1" customWidth="1"/>
  </cols>
  <sheetData>
    <row r="1" spans="1:10" x14ac:dyDescent="0.4">
      <c r="A1" t="s">
        <v>238</v>
      </c>
      <c r="B1" t="s">
        <v>239</v>
      </c>
      <c r="C1" s="76" t="s">
        <v>151</v>
      </c>
      <c r="D1" s="76" t="s">
        <v>152</v>
      </c>
      <c r="E1" s="76" t="s">
        <v>153</v>
      </c>
      <c r="F1" s="76" t="s">
        <v>154</v>
      </c>
      <c r="G1" s="76" t="s">
        <v>155</v>
      </c>
      <c r="H1" s="76" t="s">
        <v>240</v>
      </c>
      <c r="I1" s="76" t="s">
        <v>241</v>
      </c>
      <c r="J1" s="76" t="s">
        <v>242</v>
      </c>
    </row>
    <row r="2" spans="1:10" x14ac:dyDescent="0.15">
      <c r="A2" s="25" t="s">
        <v>8</v>
      </c>
      <c r="B2" s="36" t="s">
        <v>203</v>
      </c>
      <c r="C2" s="76">
        <f>VLOOKUP(B2,'2019観光'!A:I,5,FALSE)</f>
        <v>3652</v>
      </c>
      <c r="D2" s="76">
        <f>VLOOKUP(B2,'2019観光'!A:I,4,FALSE)</f>
        <v>5052</v>
      </c>
      <c r="E2" s="76">
        <f>VLOOKUP(B2,'2019観光'!A:I,3,FALSE)</f>
        <v>9768</v>
      </c>
      <c r="F2" s="76">
        <f>VLOOKUP(B2,'2019観光'!A:I,2,FALSE)</f>
        <v>18471</v>
      </c>
      <c r="G2" s="76">
        <f>VLOOKUP(B2,'2019人口'!$J$25:$Q$71,8,FALSE)/1000</f>
        <v>5250.049</v>
      </c>
      <c r="H2" s="77">
        <f>C2/G2</f>
        <v>0.69561255523519872</v>
      </c>
      <c r="I2" s="77">
        <f>D2/G2</f>
        <v>0.96227673303620598</v>
      </c>
      <c r="J2" s="77">
        <f>E2/G2</f>
        <v>1.8605540634001703</v>
      </c>
    </row>
    <row r="3" spans="1:10" x14ac:dyDescent="0.15">
      <c r="A3" s="25" t="s">
        <v>10</v>
      </c>
      <c r="B3" s="36" t="s">
        <v>156</v>
      </c>
      <c r="C3" s="76">
        <f>VLOOKUP(B3,'2019観光'!A:I,5,FALSE)</f>
        <v>1015</v>
      </c>
      <c r="D3" s="76">
        <f>VLOOKUP(B3,'2019観光'!A:I,4,FALSE)</f>
        <v>1566</v>
      </c>
      <c r="E3" s="76">
        <f>VLOOKUP(B3,'2019観光'!A:I,3,FALSE)</f>
        <v>1097</v>
      </c>
      <c r="F3" s="76">
        <f>VLOOKUP(B3,'2019観光'!A:I,2,FALSE)</f>
        <v>3679</v>
      </c>
      <c r="G3" s="76">
        <f>VLOOKUP(B3,'2019人口'!$J$25:$Q$71,8,FALSE)/1000</f>
        <v>1246.3710000000001</v>
      </c>
      <c r="H3" s="77">
        <f t="shared" ref="H3:H48" si="0">C3/G3</f>
        <v>0.81436426232638592</v>
      </c>
      <c r="I3" s="77">
        <f t="shared" ref="I3:I48" si="1">D3/G3</f>
        <v>1.2564477190178525</v>
      </c>
      <c r="J3" s="77">
        <f t="shared" ref="J3:J48" si="2">E3/G3</f>
        <v>0.88015526677048805</v>
      </c>
    </row>
    <row r="4" spans="1:10" x14ac:dyDescent="0.15">
      <c r="A4" s="25" t="s">
        <v>12</v>
      </c>
      <c r="B4" s="36" t="s">
        <v>157</v>
      </c>
      <c r="C4" s="76">
        <f>VLOOKUP(B4,'2019観光'!A:I,5,FALSE)</f>
        <v>1158</v>
      </c>
      <c r="D4" s="76">
        <f>VLOOKUP(B4,'2019観光'!A:I,4,FALSE)</f>
        <v>1537</v>
      </c>
      <c r="E4" s="76">
        <f>VLOOKUP(B4,'2019観光'!A:I,3,FALSE)</f>
        <v>1606</v>
      </c>
      <c r="F4" s="76">
        <f>VLOOKUP(B4,'2019観光'!A:I,2,FALSE)</f>
        <v>4301</v>
      </c>
      <c r="G4" s="76">
        <f>VLOOKUP(B4,'2019人口'!$J$25:$Q$71,8,FALSE)/1000</f>
        <v>1226.816</v>
      </c>
      <c r="H4" s="77">
        <f t="shared" si="0"/>
        <v>0.9439068287338932</v>
      </c>
      <c r="I4" s="77">
        <f t="shared" si="1"/>
        <v>1.2528366111951588</v>
      </c>
      <c r="J4" s="77">
        <f t="shared" si="2"/>
        <v>1.3090797642026188</v>
      </c>
    </row>
    <row r="5" spans="1:10" x14ac:dyDescent="0.15">
      <c r="A5" s="25" t="s">
        <v>14</v>
      </c>
      <c r="B5" s="36" t="s">
        <v>158</v>
      </c>
      <c r="C5" s="76">
        <f>VLOOKUP(B5,'2019観光'!A:I,5,FALSE)</f>
        <v>1314</v>
      </c>
      <c r="D5" s="76">
        <f>VLOOKUP(B5,'2019観光'!A:I,4,FALSE)</f>
        <v>1600</v>
      </c>
      <c r="E5" s="76">
        <f>VLOOKUP(B5,'2019観光'!A:I,3,FALSE)</f>
        <v>3230</v>
      </c>
      <c r="F5" s="76">
        <f>VLOOKUP(B5,'2019観光'!A:I,2,FALSE)</f>
        <v>6144</v>
      </c>
      <c r="G5" s="76">
        <f>VLOOKUP(B5,'2019人口'!$J$25:$Q$71,8,FALSE)/1000</f>
        <v>2306.3649999999998</v>
      </c>
      <c r="H5" s="77">
        <f t="shared" si="0"/>
        <v>0.56972768837543064</v>
      </c>
      <c r="I5" s="77">
        <f t="shared" si="1"/>
        <v>0.69373234505379688</v>
      </c>
      <c r="J5" s="77">
        <f t="shared" si="2"/>
        <v>1.4004721715773523</v>
      </c>
    </row>
    <row r="6" spans="1:10" x14ac:dyDescent="0.15">
      <c r="A6" s="25" t="s">
        <v>16</v>
      </c>
      <c r="B6" s="36" t="s">
        <v>159</v>
      </c>
      <c r="C6" s="76">
        <f>VLOOKUP(B6,'2019観光'!A:I,5,FALSE)</f>
        <v>812</v>
      </c>
      <c r="D6" s="76">
        <f>VLOOKUP(B6,'2019観光'!A:I,4,FALSE)</f>
        <v>1349</v>
      </c>
      <c r="E6" s="76">
        <f>VLOOKUP(B6,'2019観光'!A:I,3,FALSE)</f>
        <v>749</v>
      </c>
      <c r="F6" s="76">
        <f>VLOOKUP(B6,'2019観光'!A:I,2,FALSE)</f>
        <v>2911</v>
      </c>
      <c r="G6" s="76">
        <f>VLOOKUP(B6,'2019人口'!$J$25:$Q$71,8,FALSE)/1000</f>
        <v>966.49</v>
      </c>
      <c r="H6" s="77">
        <f t="shared" si="0"/>
        <v>0.84015354530310715</v>
      </c>
      <c r="I6" s="77">
        <f t="shared" si="1"/>
        <v>1.3957723308052852</v>
      </c>
      <c r="J6" s="77">
        <f t="shared" si="2"/>
        <v>0.77496921851234879</v>
      </c>
    </row>
    <row r="7" spans="1:10" x14ac:dyDescent="0.15">
      <c r="A7" s="25" t="s">
        <v>18</v>
      </c>
      <c r="B7" s="36" t="s">
        <v>160</v>
      </c>
      <c r="C7" s="76">
        <f>VLOOKUP(B7,'2019観光'!A:I,5,FALSE)</f>
        <v>693</v>
      </c>
      <c r="D7" s="76">
        <f>VLOOKUP(B7,'2019観光'!A:I,4,FALSE)</f>
        <v>1429</v>
      </c>
      <c r="E7" s="76">
        <f>VLOOKUP(B7,'2019観光'!A:I,3,FALSE)</f>
        <v>1651</v>
      </c>
      <c r="F7" s="76">
        <f>VLOOKUP(B7,'2019観光'!A:I,2,FALSE)</f>
        <v>3773</v>
      </c>
      <c r="G7" s="76">
        <f>VLOOKUP(B7,'2019人口'!$J$25:$Q$71,8,FALSE)/1000</f>
        <v>1077.6659999999999</v>
      </c>
      <c r="H7" s="77">
        <f t="shared" si="0"/>
        <v>0.64305638296095458</v>
      </c>
      <c r="I7" s="77">
        <f t="shared" si="1"/>
        <v>1.3260138113292987</v>
      </c>
      <c r="J7" s="77">
        <f t="shared" si="2"/>
        <v>1.5320145573860549</v>
      </c>
    </row>
    <row r="8" spans="1:10" x14ac:dyDescent="0.15">
      <c r="A8" s="25" t="s">
        <v>20</v>
      </c>
      <c r="B8" s="36" t="s">
        <v>161</v>
      </c>
      <c r="C8" s="76">
        <f>VLOOKUP(B8,'2019観光'!A:I,5,FALSE)</f>
        <v>1169</v>
      </c>
      <c r="D8" s="76">
        <f>VLOOKUP(B8,'2019観光'!A:I,4,FALSE)</f>
        <v>1929</v>
      </c>
      <c r="E8" s="76">
        <f>VLOOKUP(B8,'2019観光'!A:I,3,FALSE)</f>
        <v>4032</v>
      </c>
      <c r="F8" s="76">
        <f>VLOOKUP(B8,'2019観光'!A:I,2,FALSE)</f>
        <v>7129</v>
      </c>
      <c r="G8" s="76">
        <f>VLOOKUP(B8,'2019人口'!$J$25:$Q$71,8,FALSE)/1000</f>
        <v>1845.519</v>
      </c>
      <c r="H8" s="77">
        <f t="shared" si="0"/>
        <v>0.63342615275161074</v>
      </c>
      <c r="I8" s="77">
        <f t="shared" si="1"/>
        <v>1.0452344299896126</v>
      </c>
      <c r="J8" s="77">
        <f t="shared" si="2"/>
        <v>2.1847512813468732</v>
      </c>
    </row>
    <row r="9" spans="1:10" x14ac:dyDescent="0.15">
      <c r="A9" s="25" t="s">
        <v>22</v>
      </c>
      <c r="B9" s="36" t="s">
        <v>162</v>
      </c>
      <c r="C9" s="76">
        <f>VLOOKUP(B9,'2019観光'!A:I,5,FALSE)</f>
        <v>363</v>
      </c>
      <c r="D9" s="76">
        <f>VLOOKUP(B9,'2019観光'!A:I,4,FALSE)</f>
        <v>1564</v>
      </c>
      <c r="E9" s="76">
        <f>VLOOKUP(B9,'2019観光'!A:I,3,FALSE)</f>
        <v>1690</v>
      </c>
      <c r="F9" s="76">
        <f>VLOOKUP(B9,'2019観光'!A:I,2,FALSE)</f>
        <v>3617</v>
      </c>
      <c r="G9" s="76">
        <f>VLOOKUP(B9,'2019人口'!$J$25:$Q$71,8,FALSE)/1000</f>
        <v>2860.3069999999998</v>
      </c>
      <c r="H9" s="77">
        <f t="shared" si="0"/>
        <v>0.12690945412502924</v>
      </c>
      <c r="I9" s="77">
        <f t="shared" si="1"/>
        <v>0.54679445248359704</v>
      </c>
      <c r="J9" s="77">
        <f t="shared" si="2"/>
        <v>0.59084566796501214</v>
      </c>
    </row>
    <row r="10" spans="1:10" x14ac:dyDescent="0.15">
      <c r="A10" s="25" t="s">
        <v>24</v>
      </c>
      <c r="B10" s="36" t="s">
        <v>163</v>
      </c>
      <c r="C10" s="76">
        <f>VLOOKUP(B10,'2019観光'!A:I,5,FALSE)</f>
        <v>615</v>
      </c>
      <c r="D10" s="76">
        <f>VLOOKUP(B10,'2019観光'!A:I,4,FALSE)</f>
        <v>1176</v>
      </c>
      <c r="E10" s="76">
        <f>VLOOKUP(B10,'2019観光'!A:I,3,FALSE)</f>
        <v>5861</v>
      </c>
      <c r="F10" s="76">
        <f>VLOOKUP(B10,'2019観光'!A:I,2,FALSE)</f>
        <v>7652</v>
      </c>
      <c r="G10" s="76">
        <f>VLOOKUP(B10,'2019人口'!$J$25:$Q$71,8,FALSE)/1000</f>
        <v>1933.99</v>
      </c>
      <c r="H10" s="77">
        <f t="shared" si="0"/>
        <v>0.31799543948003867</v>
      </c>
      <c r="I10" s="77">
        <f t="shared" si="1"/>
        <v>0.6080693281764642</v>
      </c>
      <c r="J10" s="77">
        <f t="shared" si="2"/>
        <v>3.0305223915325312</v>
      </c>
    </row>
    <row r="11" spans="1:10" x14ac:dyDescent="0.15">
      <c r="A11" s="25" t="s">
        <v>26</v>
      </c>
      <c r="B11" s="36" t="s">
        <v>164</v>
      </c>
      <c r="C11" s="76">
        <f>VLOOKUP(B11,'2019観光'!A:I,5,FALSE)</f>
        <v>509</v>
      </c>
      <c r="D11" s="76">
        <f>VLOOKUP(B11,'2019観光'!A:I,4,FALSE)</f>
        <v>879</v>
      </c>
      <c r="E11" s="76">
        <f>VLOOKUP(B11,'2019観光'!A:I,3,FALSE)</f>
        <v>4346</v>
      </c>
      <c r="F11" s="76">
        <f>VLOOKUP(B11,'2019観光'!A:I,2,FALSE)</f>
        <v>5734</v>
      </c>
      <c r="G11" s="76">
        <f>VLOOKUP(B11,'2019人口'!$J$25:$Q$71,8,FALSE)/1000</f>
        <v>1942.4559999999999</v>
      </c>
      <c r="H11" s="77">
        <f t="shared" si="0"/>
        <v>0.26203939754619926</v>
      </c>
      <c r="I11" s="77">
        <f t="shared" si="1"/>
        <v>0.45251990263872133</v>
      </c>
      <c r="J11" s="77">
        <f t="shared" si="2"/>
        <v>2.2373737165732455</v>
      </c>
    </row>
    <row r="12" spans="1:10" x14ac:dyDescent="0.15">
      <c r="A12" s="25" t="s">
        <v>28</v>
      </c>
      <c r="B12" s="36" t="s">
        <v>165</v>
      </c>
      <c r="C12" s="76">
        <f>VLOOKUP(B12,'2019観光'!A:I,5,FALSE)</f>
        <v>564</v>
      </c>
      <c r="D12" s="76">
        <f>VLOOKUP(B12,'2019観光'!A:I,4,FALSE)</f>
        <v>1905</v>
      </c>
      <c r="E12" s="76">
        <f>VLOOKUP(B12,'2019観光'!A:I,3,FALSE)</f>
        <v>1579</v>
      </c>
      <c r="F12" s="76">
        <f>VLOOKUP(B12,'2019観光'!A:I,2,FALSE)</f>
        <v>4048</v>
      </c>
      <c r="G12" s="76">
        <f>VLOOKUP(B12,'2019人口'!$J$25:$Q$71,8,FALSE)/1000</f>
        <v>7349.6930000000002</v>
      </c>
      <c r="H12" s="77">
        <f t="shared" si="0"/>
        <v>7.6737899120412234E-2</v>
      </c>
      <c r="I12" s="77">
        <f t="shared" si="1"/>
        <v>0.25919449968862646</v>
      </c>
      <c r="J12" s="77">
        <f t="shared" si="2"/>
        <v>0.21483890551618959</v>
      </c>
    </row>
    <row r="13" spans="1:10" x14ac:dyDescent="0.15">
      <c r="A13" s="25" t="s">
        <v>30</v>
      </c>
      <c r="B13" s="36" t="s">
        <v>166</v>
      </c>
      <c r="C13" s="76">
        <f>VLOOKUP(B13,'2019観光'!A:I,5,FALSE)</f>
        <v>1548</v>
      </c>
      <c r="D13" s="76">
        <f>VLOOKUP(B13,'2019観光'!A:I,4,FALSE)</f>
        <v>3508</v>
      </c>
      <c r="E13" s="76">
        <f>VLOOKUP(B13,'2019観光'!A:I,3,FALSE)</f>
        <v>9907</v>
      </c>
      <c r="F13" s="76">
        <f>VLOOKUP(B13,'2019観光'!A:I,2,FALSE)</f>
        <v>14963</v>
      </c>
      <c r="G13" s="76">
        <f>VLOOKUP(B13,'2019人口'!$J$25:$Q$71,8,FALSE)/1000</f>
        <v>6259.3819999999996</v>
      </c>
      <c r="H13" s="77">
        <f t="shared" si="0"/>
        <v>0.24730875987437739</v>
      </c>
      <c r="I13" s="77">
        <f t="shared" si="1"/>
        <v>0.5604387142372842</v>
      </c>
      <c r="J13" s="77">
        <f t="shared" si="2"/>
        <v>1.5827441111598559</v>
      </c>
    </row>
    <row r="14" spans="1:10" x14ac:dyDescent="0.15">
      <c r="A14" s="25" t="s">
        <v>32</v>
      </c>
      <c r="B14" s="36" t="s">
        <v>167</v>
      </c>
      <c r="C14" s="76">
        <f>VLOOKUP(B14,'2019観光'!A:I,5,FALSE)</f>
        <v>8290</v>
      </c>
      <c r="D14" s="76">
        <f>VLOOKUP(B14,'2019観光'!A:I,4,FALSE)</f>
        <v>6081</v>
      </c>
      <c r="E14" s="76">
        <f>VLOOKUP(B14,'2019観光'!A:I,3,FALSE)</f>
        <v>11162</v>
      </c>
      <c r="F14" s="76">
        <f>VLOOKUP(B14,'2019観光'!A:I,2,FALSE)</f>
        <v>25533</v>
      </c>
      <c r="G14" s="76">
        <f>VLOOKUP(B14,'2019人口'!$J$25:$Q$71,8,FALSE)/1000</f>
        <v>13920.663</v>
      </c>
      <c r="H14" s="77">
        <f t="shared" si="0"/>
        <v>0.59551761291829275</v>
      </c>
      <c r="I14" s="77">
        <f t="shared" si="1"/>
        <v>0.43683264223837615</v>
      </c>
      <c r="J14" s="77">
        <f t="shared" si="2"/>
        <v>0.80182962549987735</v>
      </c>
    </row>
    <row r="15" spans="1:10" x14ac:dyDescent="0.15">
      <c r="A15" s="25" t="s">
        <v>34</v>
      </c>
      <c r="B15" s="36" t="s">
        <v>168</v>
      </c>
      <c r="C15" s="76">
        <f>VLOOKUP(B15,'2019観光'!A:I,5,FALSE)</f>
        <v>2403</v>
      </c>
      <c r="D15" s="76">
        <f>VLOOKUP(B15,'2019観光'!A:I,4,FALSE)</f>
        <v>3071</v>
      </c>
      <c r="E15" s="76">
        <f>VLOOKUP(B15,'2019観光'!A:I,3,FALSE)</f>
        <v>7339</v>
      </c>
      <c r="F15" s="76">
        <f>VLOOKUP(B15,'2019観光'!A:I,2,FALSE)</f>
        <v>12813</v>
      </c>
      <c r="G15" s="76">
        <f>VLOOKUP(B15,'2019人口'!$J$25:$Q$71,8,FALSE)/1000</f>
        <v>9198.268</v>
      </c>
      <c r="H15" s="77">
        <f t="shared" si="0"/>
        <v>0.26124483435359785</v>
      </c>
      <c r="I15" s="77">
        <f t="shared" si="1"/>
        <v>0.33386720195584646</v>
      </c>
      <c r="J15" s="77">
        <f t="shared" si="2"/>
        <v>0.7978675985522492</v>
      </c>
    </row>
    <row r="16" spans="1:10" x14ac:dyDescent="0.15">
      <c r="A16" s="25" t="s">
        <v>36</v>
      </c>
      <c r="B16" s="36" t="s">
        <v>170</v>
      </c>
      <c r="C16" s="76">
        <f>VLOOKUP(B16,'2019観光'!A:I,5,FALSE)</f>
        <v>960</v>
      </c>
      <c r="D16" s="76">
        <f>VLOOKUP(B16,'2019観光'!A:I,4,FALSE)</f>
        <v>2087</v>
      </c>
      <c r="E16" s="76">
        <f>VLOOKUP(B16,'2019観光'!A:I,3,FALSE)</f>
        <v>3611</v>
      </c>
      <c r="F16" s="76">
        <f>VLOOKUP(B16,'2019観光'!A:I,2,FALSE)</f>
        <v>6658</v>
      </c>
      <c r="G16" s="76">
        <f>VLOOKUP(B16,'2019人口'!$J$25:$Q$71,8,FALSE)/1000</f>
        <v>2223.1060000000002</v>
      </c>
      <c r="H16" s="77">
        <f t="shared" si="0"/>
        <v>0.43182826190024221</v>
      </c>
      <c r="I16" s="77">
        <f t="shared" si="1"/>
        <v>0.93877664852688081</v>
      </c>
      <c r="J16" s="77">
        <f t="shared" si="2"/>
        <v>1.6243040142935152</v>
      </c>
    </row>
    <row r="17" spans="1:10" x14ac:dyDescent="0.15">
      <c r="A17" s="25" t="s">
        <v>38</v>
      </c>
      <c r="B17" s="36" t="s">
        <v>171</v>
      </c>
      <c r="C17" s="76">
        <f>VLOOKUP(B17,'2019観光'!A:I,5,FALSE)</f>
        <v>820</v>
      </c>
      <c r="D17" s="76">
        <f>VLOOKUP(B17,'2019観光'!A:I,4,FALSE)</f>
        <v>851</v>
      </c>
      <c r="E17" s="76">
        <f>VLOOKUP(B17,'2019観光'!A:I,3,FALSE)</f>
        <v>1537</v>
      </c>
      <c r="F17" s="76">
        <f>VLOOKUP(B17,'2019観光'!A:I,2,FALSE)</f>
        <v>3207</v>
      </c>
      <c r="G17" s="76">
        <f>VLOOKUP(B17,'2019人口'!$J$25:$Q$71,8,FALSE)/1000</f>
        <v>1043.502</v>
      </c>
      <c r="H17" s="77">
        <f t="shared" si="0"/>
        <v>0.78581545603170866</v>
      </c>
      <c r="I17" s="77">
        <f t="shared" si="1"/>
        <v>0.81552311351583417</v>
      </c>
      <c r="J17" s="77">
        <f t="shared" si="2"/>
        <v>1.4729248242935806</v>
      </c>
    </row>
    <row r="18" spans="1:10" x14ac:dyDescent="0.15">
      <c r="A18" s="25" t="s">
        <v>40</v>
      </c>
      <c r="B18" s="36" t="s">
        <v>172</v>
      </c>
      <c r="C18" s="76">
        <f>VLOOKUP(B18,'2019観光'!A:I,5,FALSE)</f>
        <v>1044</v>
      </c>
      <c r="D18" s="76">
        <f>VLOOKUP(B18,'2019観光'!A:I,4,FALSE)</f>
        <v>975</v>
      </c>
      <c r="E18" s="76">
        <f>VLOOKUP(B18,'2019観光'!A:I,3,FALSE)</f>
        <v>3230</v>
      </c>
      <c r="F18" s="76">
        <f>VLOOKUP(B18,'2019観光'!A:I,2,FALSE)</f>
        <v>5249</v>
      </c>
      <c r="G18" s="76">
        <f>VLOOKUP(B18,'2019人口'!$J$25:$Q$71,8,FALSE)/1000</f>
        <v>1137.6489999999999</v>
      </c>
      <c r="H18" s="77">
        <f t="shared" si="0"/>
        <v>0.91768199154572294</v>
      </c>
      <c r="I18" s="77">
        <f t="shared" si="1"/>
        <v>0.8570305955527584</v>
      </c>
      <c r="J18" s="77">
        <f t="shared" si="2"/>
        <v>2.839188537061959</v>
      </c>
    </row>
    <row r="19" spans="1:10" x14ac:dyDescent="0.15">
      <c r="A19" s="25" t="s">
        <v>42</v>
      </c>
      <c r="B19" s="36" t="s">
        <v>174</v>
      </c>
      <c r="C19" s="76">
        <f>VLOOKUP(B19,'2019観光'!A:I,5,FALSE)</f>
        <v>398</v>
      </c>
      <c r="D19" s="76">
        <f>VLOOKUP(B19,'2019観光'!A:I,4,FALSE)</f>
        <v>901</v>
      </c>
      <c r="E19" s="76">
        <f>VLOOKUP(B19,'2019観光'!A:I,3,FALSE)</f>
        <v>1448</v>
      </c>
      <c r="F19" s="76">
        <f>VLOOKUP(B19,'2019観光'!A:I,2,FALSE)</f>
        <v>2748</v>
      </c>
      <c r="G19" s="76">
        <f>VLOOKUP(B19,'2019人口'!$J$25:$Q$71,8,FALSE)/1000</f>
        <v>767.93700000000001</v>
      </c>
      <c r="H19" s="77">
        <f t="shared" si="0"/>
        <v>0.51827168114051025</v>
      </c>
      <c r="I19" s="77">
        <f t="shared" si="1"/>
        <v>1.1732733284110546</v>
      </c>
      <c r="J19" s="77">
        <f t="shared" si="2"/>
        <v>1.8855713424408513</v>
      </c>
    </row>
    <row r="20" spans="1:10" x14ac:dyDescent="0.15">
      <c r="A20" s="25" t="s">
        <v>44</v>
      </c>
      <c r="B20" s="36" t="s">
        <v>169</v>
      </c>
      <c r="C20" s="76">
        <f>VLOOKUP(B20,'2019観光'!A:I,5,FALSE)</f>
        <v>109</v>
      </c>
      <c r="D20" s="76">
        <f>VLOOKUP(B20,'2019観光'!A:I,4,FALSE)</f>
        <v>954</v>
      </c>
      <c r="E20" s="76">
        <f>VLOOKUP(B20,'2019観光'!A:I,3,FALSE)</f>
        <v>4059</v>
      </c>
      <c r="F20" s="76">
        <f>VLOOKUP(B20,'2019観光'!A:I,2,FALSE)</f>
        <v>5122</v>
      </c>
      <c r="G20" s="76">
        <f>VLOOKUP(B20,'2019人口'!$J$25:$Q$71,8,FALSE)/1000</f>
        <v>810.95600000000002</v>
      </c>
      <c r="H20" s="77">
        <f t="shared" si="0"/>
        <v>0.13440926511426021</v>
      </c>
      <c r="I20" s="77">
        <f t="shared" si="1"/>
        <v>1.1763893478807728</v>
      </c>
      <c r="J20" s="77">
        <f t="shared" si="2"/>
        <v>5.0052037348512126</v>
      </c>
    </row>
    <row r="21" spans="1:10" x14ac:dyDescent="0.15">
      <c r="A21" s="25" t="s">
        <v>46</v>
      </c>
      <c r="B21" s="36" t="s">
        <v>173</v>
      </c>
      <c r="C21" s="76">
        <f>VLOOKUP(B21,'2019観光'!A:I,5,FALSE)</f>
        <v>820</v>
      </c>
      <c r="D21" s="76">
        <f>VLOOKUP(B21,'2019観光'!A:I,4,FALSE)</f>
        <v>3537</v>
      </c>
      <c r="E21" s="76">
        <f>VLOOKUP(B21,'2019観光'!A:I,3,FALSE)</f>
        <v>9073</v>
      </c>
      <c r="F21" s="76">
        <f>VLOOKUP(B21,'2019観光'!A:I,2,FALSE)</f>
        <v>13430</v>
      </c>
      <c r="G21" s="76">
        <f>VLOOKUP(B21,'2019人口'!$J$25:$Q$71,8,FALSE)/1000</f>
        <v>2048.79</v>
      </c>
      <c r="H21" s="77">
        <f t="shared" si="0"/>
        <v>0.40023623699842348</v>
      </c>
      <c r="I21" s="77">
        <f t="shared" si="1"/>
        <v>1.7263848417846632</v>
      </c>
      <c r="J21" s="77">
        <f t="shared" si="2"/>
        <v>4.4284675344959705</v>
      </c>
    </row>
    <row r="22" spans="1:10" x14ac:dyDescent="0.15">
      <c r="A22" s="25" t="s">
        <v>48</v>
      </c>
      <c r="B22" s="36" t="s">
        <v>175</v>
      </c>
      <c r="C22" s="76">
        <f>VLOOKUP(B22,'2019観光'!A:I,5,FALSE)</f>
        <v>214</v>
      </c>
      <c r="D22" s="76">
        <f>VLOOKUP(B22,'2019観光'!A:I,4,FALSE)</f>
        <v>1550</v>
      </c>
      <c r="E22" s="76">
        <f>VLOOKUP(B22,'2019観光'!A:I,3,FALSE)</f>
        <v>2589</v>
      </c>
      <c r="F22" s="76">
        <f>VLOOKUP(B22,'2019観光'!A:I,2,FALSE)</f>
        <v>4353</v>
      </c>
      <c r="G22" s="76">
        <f>VLOOKUP(B22,'2019人口'!$J$25:$Q$71,8,FALSE)/1000</f>
        <v>1986.587</v>
      </c>
      <c r="H22" s="77">
        <f t="shared" si="0"/>
        <v>0.10772244054753202</v>
      </c>
      <c r="I22" s="77">
        <f t="shared" si="1"/>
        <v>0.78023263013399369</v>
      </c>
      <c r="J22" s="77">
        <f t="shared" si="2"/>
        <v>1.3032401802689739</v>
      </c>
    </row>
    <row r="23" spans="1:10" x14ac:dyDescent="0.15">
      <c r="A23" s="25" t="s">
        <v>50</v>
      </c>
      <c r="B23" s="36" t="s">
        <v>176</v>
      </c>
      <c r="C23" s="76">
        <f>VLOOKUP(B23,'2019観光'!A:I,5,FALSE)</f>
        <v>2297</v>
      </c>
      <c r="D23" s="76">
        <f>VLOOKUP(B23,'2019観光'!A:I,4,FALSE)</f>
        <v>2511</v>
      </c>
      <c r="E23" s="76">
        <f>VLOOKUP(B23,'2019観光'!A:I,3,FALSE)</f>
        <v>11118</v>
      </c>
      <c r="F23" s="76">
        <f>VLOOKUP(B23,'2019観光'!A:I,2,FALSE)</f>
        <v>15926</v>
      </c>
      <c r="G23" s="76">
        <f>VLOOKUP(B23,'2019人口'!$J$25:$Q$71,8,FALSE)/1000</f>
        <v>3643.5279999999998</v>
      </c>
      <c r="H23" s="77">
        <f t="shared" si="0"/>
        <v>0.63043292105892978</v>
      </c>
      <c r="I23" s="77">
        <f t="shared" si="1"/>
        <v>0.68916720277708865</v>
      </c>
      <c r="J23" s="77">
        <f t="shared" si="2"/>
        <v>3.0514380567406096</v>
      </c>
    </row>
    <row r="24" spans="1:10" x14ac:dyDescent="0.15">
      <c r="A24" s="25" t="s">
        <v>52</v>
      </c>
      <c r="B24" s="36" t="s">
        <v>177</v>
      </c>
      <c r="C24" s="76">
        <f>VLOOKUP(B24,'2019観光'!A:I,5,FALSE)</f>
        <v>917</v>
      </c>
      <c r="D24" s="76">
        <f>VLOOKUP(B24,'2019観光'!A:I,4,FALSE)</f>
        <v>2232</v>
      </c>
      <c r="E24" s="76">
        <f>VLOOKUP(B24,'2019観光'!A:I,3,FALSE)</f>
        <v>4759</v>
      </c>
      <c r="F24" s="76">
        <f>VLOOKUP(B24,'2019観光'!A:I,2,FALSE)</f>
        <v>7909</v>
      </c>
      <c r="G24" s="76">
        <f>VLOOKUP(B24,'2019人口'!$J$25:$Q$71,8,FALSE)/1000</f>
        <v>7552.2389999999996</v>
      </c>
      <c r="H24" s="77">
        <f t="shared" si="0"/>
        <v>0.12142094549709034</v>
      </c>
      <c r="I24" s="77">
        <f t="shared" si="1"/>
        <v>0.29554149438332133</v>
      </c>
      <c r="J24" s="77">
        <f t="shared" si="2"/>
        <v>0.63014425258522677</v>
      </c>
    </row>
    <row r="25" spans="1:10" x14ac:dyDescent="0.15">
      <c r="A25" s="25" t="s">
        <v>54</v>
      </c>
      <c r="B25" s="36" t="s">
        <v>178</v>
      </c>
      <c r="C25" s="76">
        <f>VLOOKUP(B25,'2019観光'!A:I,5,FALSE)</f>
        <v>858</v>
      </c>
      <c r="D25" s="76">
        <f>VLOOKUP(B25,'2019観光'!A:I,4,FALSE)</f>
        <v>781</v>
      </c>
      <c r="E25" s="76">
        <f>VLOOKUP(B25,'2019観光'!A:I,3,FALSE)</f>
        <v>4050</v>
      </c>
      <c r="F25" s="76">
        <f>VLOOKUP(B25,'2019観光'!A:I,2,FALSE)</f>
        <v>5689</v>
      </c>
      <c r="G25" s="76">
        <f>VLOOKUP(B25,'2019人口'!$J$25:$Q$71,8,FALSE)/1000</f>
        <v>1780.8820000000001</v>
      </c>
      <c r="H25" s="77">
        <f t="shared" si="0"/>
        <v>0.48178374535763741</v>
      </c>
      <c r="I25" s="77">
        <f t="shared" si="1"/>
        <v>0.43854674256913145</v>
      </c>
      <c r="J25" s="77">
        <f t="shared" si="2"/>
        <v>2.2741540427720643</v>
      </c>
    </row>
    <row r="26" spans="1:10" x14ac:dyDescent="0.15">
      <c r="A26" s="25" t="s">
        <v>56</v>
      </c>
      <c r="B26" s="36" t="s">
        <v>179</v>
      </c>
      <c r="C26" s="76">
        <f>VLOOKUP(B26,'2019観光'!A:I,5,FALSE)</f>
        <v>321</v>
      </c>
      <c r="D26" s="76">
        <f>VLOOKUP(B26,'2019観光'!A:I,4,FALSE)</f>
        <v>474</v>
      </c>
      <c r="E26" s="76">
        <f>VLOOKUP(B26,'2019観光'!A:I,3,FALSE)</f>
        <v>1540</v>
      </c>
      <c r="F26" s="76">
        <f>VLOOKUP(B26,'2019観光'!A:I,2,FALSE)</f>
        <v>2335</v>
      </c>
      <c r="G26" s="76">
        <f>VLOOKUP(B26,'2019人口'!$J$25:$Q$71,8,FALSE)/1000</f>
        <v>1413.943</v>
      </c>
      <c r="H26" s="77">
        <f t="shared" si="0"/>
        <v>0.22702471033132171</v>
      </c>
      <c r="I26" s="77">
        <f t="shared" si="1"/>
        <v>0.33523274983503576</v>
      </c>
      <c r="J26" s="77">
        <f t="shared" si="2"/>
        <v>1.0891528159197366</v>
      </c>
    </row>
    <row r="27" spans="1:10" x14ac:dyDescent="0.15">
      <c r="A27" s="25" t="s">
        <v>58</v>
      </c>
      <c r="B27" s="36" t="s">
        <v>180</v>
      </c>
      <c r="C27" s="76">
        <f>VLOOKUP(B27,'2019観光'!A:I,5,FALSE)</f>
        <v>1541</v>
      </c>
      <c r="D27" s="76">
        <f>VLOOKUP(B27,'2019観光'!A:I,4,FALSE)</f>
        <v>1822</v>
      </c>
      <c r="E27" s="76">
        <f>VLOOKUP(B27,'2019観光'!A:I,3,FALSE)</f>
        <v>5010</v>
      </c>
      <c r="F27" s="76">
        <f>VLOOKUP(B27,'2019観光'!A:I,2,FALSE)</f>
        <v>8373</v>
      </c>
      <c r="G27" s="76">
        <f>VLOOKUP(B27,'2019人口'!$J$25:$Q$71,8,FALSE)/1000</f>
        <v>2582.9569999999999</v>
      </c>
      <c r="H27" s="77">
        <f t="shared" si="0"/>
        <v>0.59660304062359537</v>
      </c>
      <c r="I27" s="77">
        <f t="shared" si="1"/>
        <v>0.70539308242452359</v>
      </c>
      <c r="J27" s="77">
        <f t="shared" si="2"/>
        <v>1.9396374000806054</v>
      </c>
    </row>
    <row r="28" spans="1:10" x14ac:dyDescent="0.15">
      <c r="A28" s="25" t="s">
        <v>60</v>
      </c>
      <c r="B28" s="36" t="s">
        <v>181</v>
      </c>
      <c r="C28" s="76">
        <f>VLOOKUP(B28,'2019観光'!A:I,5,FALSE)</f>
        <v>5010</v>
      </c>
      <c r="D28" s="76">
        <f>VLOOKUP(B28,'2019観光'!A:I,4,FALSE)</f>
        <v>3929</v>
      </c>
      <c r="E28" s="76">
        <f>VLOOKUP(B28,'2019観光'!A:I,3,FALSE)</f>
        <v>7769</v>
      </c>
      <c r="F28" s="76">
        <f>VLOOKUP(B28,'2019観光'!A:I,2,FALSE)</f>
        <v>16709</v>
      </c>
      <c r="G28" s="76">
        <f>VLOOKUP(B28,'2019人口'!$J$25:$Q$71,8,FALSE)/1000</f>
        <v>8809.3629999999994</v>
      </c>
      <c r="H28" s="77">
        <f t="shared" si="0"/>
        <v>0.56871308402207976</v>
      </c>
      <c r="I28" s="77">
        <f t="shared" si="1"/>
        <v>0.44600273595264495</v>
      </c>
      <c r="J28" s="77">
        <f t="shared" si="2"/>
        <v>0.88190258478393957</v>
      </c>
    </row>
    <row r="29" spans="1:10" x14ac:dyDescent="0.15">
      <c r="A29" s="25" t="s">
        <v>62</v>
      </c>
      <c r="B29" s="36" t="s">
        <v>182</v>
      </c>
      <c r="C29" s="76">
        <f>VLOOKUP(B29,'2019観光'!A:I,5,FALSE)</f>
        <v>1162</v>
      </c>
      <c r="D29" s="76">
        <f>VLOOKUP(B29,'2019観光'!A:I,4,FALSE)</f>
        <v>3288</v>
      </c>
      <c r="E29" s="76">
        <f>VLOOKUP(B29,'2019観光'!A:I,3,FALSE)</f>
        <v>6430</v>
      </c>
      <c r="F29" s="76">
        <f>VLOOKUP(B29,'2019観光'!A:I,2,FALSE)</f>
        <v>10880</v>
      </c>
      <c r="G29" s="76">
        <f>VLOOKUP(B29,'2019人口'!$J$25:$Q$71,8,FALSE)/1000</f>
        <v>5466.19</v>
      </c>
      <c r="H29" s="77">
        <f t="shared" si="0"/>
        <v>0.21257951150618623</v>
      </c>
      <c r="I29" s="77">
        <f t="shared" si="1"/>
        <v>0.60151586388325329</v>
      </c>
      <c r="J29" s="77">
        <f t="shared" si="2"/>
        <v>1.1763220817424935</v>
      </c>
    </row>
    <row r="30" spans="1:10" x14ac:dyDescent="0.15">
      <c r="A30" s="25" t="s">
        <v>64</v>
      </c>
      <c r="B30" s="36" t="s">
        <v>183</v>
      </c>
      <c r="C30" s="76">
        <f>VLOOKUP(B30,'2019観光'!A:I,5,FALSE)</f>
        <v>605</v>
      </c>
      <c r="D30" s="76">
        <f>VLOOKUP(B30,'2019観光'!A:I,4,FALSE)</f>
        <v>825</v>
      </c>
      <c r="E30" s="76">
        <f>VLOOKUP(B30,'2019観光'!A:I,3,FALSE)</f>
        <v>1037</v>
      </c>
      <c r="F30" s="76">
        <f>VLOOKUP(B30,'2019観光'!A:I,2,FALSE)</f>
        <v>2468</v>
      </c>
      <c r="G30" s="76">
        <f>VLOOKUP(B30,'2019人口'!$J$25:$Q$71,8,FALSE)/1000</f>
        <v>1330.123</v>
      </c>
      <c r="H30" s="77">
        <f t="shared" si="0"/>
        <v>0.45484515341814252</v>
      </c>
      <c r="I30" s="77">
        <f t="shared" si="1"/>
        <v>0.6202433910247398</v>
      </c>
      <c r="J30" s="77">
        <f t="shared" si="2"/>
        <v>0.77962714726382443</v>
      </c>
    </row>
    <row r="31" spans="1:10" x14ac:dyDescent="0.15">
      <c r="A31" s="25" t="s">
        <v>66</v>
      </c>
      <c r="B31" s="36" t="s">
        <v>184</v>
      </c>
      <c r="C31" s="76">
        <f>VLOOKUP(B31,'2019観光'!A:I,5,FALSE)</f>
        <v>264</v>
      </c>
      <c r="D31" s="76">
        <f>VLOOKUP(B31,'2019観光'!A:I,4,FALSE)</f>
        <v>950</v>
      </c>
      <c r="E31" s="76">
        <f>VLOOKUP(B31,'2019観光'!A:I,3,FALSE)</f>
        <v>2422</v>
      </c>
      <c r="F31" s="76">
        <f>VLOOKUP(B31,'2019観光'!A:I,2,FALSE)</f>
        <v>3637</v>
      </c>
      <c r="G31" s="76">
        <f>VLOOKUP(B31,'2019人口'!$J$25:$Q$71,8,FALSE)/1000</f>
        <v>924.93299999999999</v>
      </c>
      <c r="H31" s="77">
        <f t="shared" si="0"/>
        <v>0.28542607951062404</v>
      </c>
      <c r="I31" s="77">
        <f t="shared" si="1"/>
        <v>1.0271014224814121</v>
      </c>
      <c r="J31" s="77">
        <f t="shared" si="2"/>
        <v>2.618568047631558</v>
      </c>
    </row>
    <row r="32" spans="1:10" x14ac:dyDescent="0.15">
      <c r="A32" s="25" t="s">
        <v>67</v>
      </c>
      <c r="B32" s="36" t="s">
        <v>185</v>
      </c>
      <c r="C32" s="76">
        <f>VLOOKUP(B32,'2019観光'!A:I,5,FALSE)</f>
        <v>192</v>
      </c>
      <c r="D32" s="76">
        <f>VLOOKUP(B32,'2019観光'!A:I,4,FALSE)</f>
        <v>406</v>
      </c>
      <c r="E32" s="76">
        <f>VLOOKUP(B32,'2019観光'!A:I,3,FALSE)</f>
        <v>1336</v>
      </c>
      <c r="F32" s="76">
        <f>VLOOKUP(B32,'2019観光'!A:I,2,FALSE)</f>
        <v>1935</v>
      </c>
      <c r="G32" s="76">
        <f>VLOOKUP(B32,'2019人口'!$J$25:$Q$71,8,FALSE)/1000</f>
        <v>555.55799999999999</v>
      </c>
      <c r="H32" s="77">
        <f t="shared" si="0"/>
        <v>0.3455984793666908</v>
      </c>
      <c r="I32" s="77">
        <f t="shared" si="1"/>
        <v>0.7307967844941482</v>
      </c>
      <c r="J32" s="77">
        <f t="shared" si="2"/>
        <v>2.4047894189265566</v>
      </c>
    </row>
    <row r="33" spans="1:10" x14ac:dyDescent="0.15">
      <c r="A33" s="25" t="s">
        <v>69</v>
      </c>
      <c r="B33" s="36" t="s">
        <v>186</v>
      </c>
      <c r="C33" s="76">
        <f>VLOOKUP(B33,'2019観光'!A:I,5,FALSE)</f>
        <v>495</v>
      </c>
      <c r="D33" s="76">
        <f>VLOOKUP(B33,'2019観光'!A:I,4,FALSE)</f>
        <v>575</v>
      </c>
      <c r="E33" s="76">
        <f>VLOOKUP(B33,'2019観光'!A:I,3,FALSE)</f>
        <v>1065</v>
      </c>
      <c r="F33" s="76">
        <f>VLOOKUP(B33,'2019観光'!A:I,2,FALSE)</f>
        <v>2136</v>
      </c>
      <c r="G33" s="76">
        <f>VLOOKUP(B33,'2019人口'!$J$25:$Q$71,8,FALSE)/1000</f>
        <v>674.346</v>
      </c>
      <c r="H33" s="77">
        <f t="shared" si="0"/>
        <v>0.73404454093299287</v>
      </c>
      <c r="I33" s="77">
        <f t="shared" si="1"/>
        <v>0.85267800209388056</v>
      </c>
      <c r="J33" s="77">
        <f t="shared" si="2"/>
        <v>1.579307951704318</v>
      </c>
    </row>
    <row r="34" spans="1:10" x14ac:dyDescent="0.15">
      <c r="A34" s="25" t="s">
        <v>71</v>
      </c>
      <c r="B34" s="36" t="s">
        <v>187</v>
      </c>
      <c r="C34" s="76">
        <f>VLOOKUP(B34,'2019観光'!A:I,5,FALSE)</f>
        <v>684</v>
      </c>
      <c r="D34" s="76">
        <f>VLOOKUP(B34,'2019観光'!A:I,4,FALSE)</f>
        <v>1673</v>
      </c>
      <c r="E34" s="76">
        <f>VLOOKUP(B34,'2019観光'!A:I,3,FALSE)</f>
        <v>1295</v>
      </c>
      <c r="F34" s="76">
        <f>VLOOKUP(B34,'2019観光'!A:I,2,FALSE)</f>
        <v>3652</v>
      </c>
      <c r="G34" s="76">
        <f>VLOOKUP(B34,'2019人口'!$J$25:$Q$71,8,FALSE)/1000</f>
        <v>1889.586</v>
      </c>
      <c r="H34" s="77">
        <f t="shared" si="0"/>
        <v>0.36198405364984709</v>
      </c>
      <c r="I34" s="77">
        <f t="shared" si="1"/>
        <v>0.88537912537455299</v>
      </c>
      <c r="J34" s="77">
        <f t="shared" si="2"/>
        <v>0.68533530625226902</v>
      </c>
    </row>
    <row r="35" spans="1:10" x14ac:dyDescent="0.15">
      <c r="A35" s="25" t="s">
        <v>73</v>
      </c>
      <c r="B35" s="36" t="s">
        <v>188</v>
      </c>
      <c r="C35" s="76">
        <f>VLOOKUP(B35,'2019観光'!A:I,5,FALSE)</f>
        <v>1242</v>
      </c>
      <c r="D35" s="76">
        <f>VLOOKUP(B35,'2019観光'!A:I,4,FALSE)</f>
        <v>2411</v>
      </c>
      <c r="E35" s="76">
        <f>VLOOKUP(B35,'2019観光'!A:I,3,FALSE)</f>
        <v>2551</v>
      </c>
      <c r="F35" s="76">
        <f>VLOOKUP(B35,'2019観光'!A:I,2,FALSE)</f>
        <v>6204</v>
      </c>
      <c r="G35" s="76">
        <f>VLOOKUP(B35,'2019人口'!$J$25:$Q$71,8,FALSE)/1000</f>
        <v>2804.1770000000001</v>
      </c>
      <c r="H35" s="77">
        <f t="shared" si="0"/>
        <v>0.44291070071539707</v>
      </c>
      <c r="I35" s="77">
        <f t="shared" si="1"/>
        <v>0.85978880791048495</v>
      </c>
      <c r="J35" s="77">
        <f t="shared" si="2"/>
        <v>0.9097143297302559</v>
      </c>
    </row>
    <row r="36" spans="1:10" x14ac:dyDescent="0.15">
      <c r="A36" s="25" t="s">
        <v>75</v>
      </c>
      <c r="B36" s="36" t="s">
        <v>189</v>
      </c>
      <c r="C36" s="76">
        <f>VLOOKUP(B36,'2019観光'!A:I,5,FALSE)</f>
        <v>251</v>
      </c>
      <c r="D36" s="76">
        <f>VLOOKUP(B36,'2019観光'!A:I,4,FALSE)</f>
        <v>1467</v>
      </c>
      <c r="E36" s="76">
        <f>VLOOKUP(B36,'2019観光'!A:I,3,FALSE)</f>
        <v>1493</v>
      </c>
      <c r="F36" s="76">
        <f>VLOOKUP(B36,'2019観光'!A:I,2,FALSE)</f>
        <v>3210</v>
      </c>
      <c r="G36" s="76">
        <f>VLOOKUP(B36,'2019人口'!$J$25:$Q$71,8,FALSE)/1000</f>
        <v>1358.336</v>
      </c>
      <c r="H36" s="77">
        <f t="shared" si="0"/>
        <v>0.18478491330569166</v>
      </c>
      <c r="I36" s="77">
        <f t="shared" si="1"/>
        <v>1.0799978797587637</v>
      </c>
      <c r="J36" s="77">
        <f t="shared" si="2"/>
        <v>1.099138946475688</v>
      </c>
    </row>
    <row r="37" spans="1:10" x14ac:dyDescent="0.15">
      <c r="A37" s="25" t="s">
        <v>77</v>
      </c>
      <c r="B37" s="36" t="s">
        <v>190</v>
      </c>
      <c r="C37" s="76">
        <f>VLOOKUP(B37,'2019観光'!A:I,5,FALSE)</f>
        <v>764</v>
      </c>
      <c r="D37" s="76">
        <f>VLOOKUP(B37,'2019観光'!A:I,4,FALSE)</f>
        <v>950</v>
      </c>
      <c r="E37" s="76">
        <f>VLOOKUP(B37,'2019観光'!A:I,3,FALSE)</f>
        <v>632</v>
      </c>
      <c r="F37" s="76">
        <f>VLOOKUP(B37,'2019観光'!A:I,2,FALSE)</f>
        <v>2346</v>
      </c>
      <c r="G37" s="76">
        <f>VLOOKUP(B37,'2019人口'!$J$25:$Q$71,8,FALSE)/1000</f>
        <v>727.97699999999998</v>
      </c>
      <c r="H37" s="77">
        <f t="shared" si="0"/>
        <v>1.0494837062159932</v>
      </c>
      <c r="I37" s="77">
        <f t="shared" si="1"/>
        <v>1.3049862839073212</v>
      </c>
      <c r="J37" s="77">
        <f t="shared" si="2"/>
        <v>0.86815929624150212</v>
      </c>
    </row>
    <row r="38" spans="1:10" x14ac:dyDescent="0.15">
      <c r="A38" s="25" t="s">
        <v>79</v>
      </c>
      <c r="B38" s="36" t="s">
        <v>191</v>
      </c>
      <c r="C38" s="76">
        <f>VLOOKUP(B38,'2019観光'!A:I,5,FALSE)</f>
        <v>749</v>
      </c>
      <c r="D38" s="76">
        <f>VLOOKUP(B38,'2019観光'!A:I,4,FALSE)</f>
        <v>1070</v>
      </c>
      <c r="E38" s="76">
        <f>VLOOKUP(B38,'2019観光'!A:I,3,FALSE)</f>
        <v>1574</v>
      </c>
      <c r="F38" s="76">
        <f>VLOOKUP(B38,'2019観光'!A:I,2,FALSE)</f>
        <v>3393</v>
      </c>
      <c r="G38" s="76">
        <f>VLOOKUP(B38,'2019人口'!$J$25:$Q$71,8,FALSE)/1000</f>
        <v>956.34699999999998</v>
      </c>
      <c r="H38" s="77">
        <f t="shared" si="0"/>
        <v>0.78318852884988399</v>
      </c>
      <c r="I38" s="77">
        <f t="shared" si="1"/>
        <v>1.1188407554998343</v>
      </c>
      <c r="J38" s="77">
        <f t="shared" si="2"/>
        <v>1.6458461207072328</v>
      </c>
    </row>
    <row r="39" spans="1:10" x14ac:dyDescent="0.15">
      <c r="A39" s="25" t="s">
        <v>81</v>
      </c>
      <c r="B39" s="36" t="s">
        <v>192</v>
      </c>
      <c r="C39" s="76">
        <f>VLOOKUP(B39,'2019観光'!A:I,5,FALSE)</f>
        <v>216</v>
      </c>
      <c r="D39" s="76">
        <f>VLOOKUP(B39,'2019観光'!A:I,4,FALSE)</f>
        <v>1190</v>
      </c>
      <c r="E39" s="76">
        <f>VLOOKUP(B39,'2019観光'!A:I,3,FALSE)</f>
        <v>1312</v>
      </c>
      <c r="F39" s="76">
        <f>VLOOKUP(B39,'2019観光'!A:I,2,FALSE)</f>
        <v>2718</v>
      </c>
      <c r="G39" s="76">
        <f>VLOOKUP(B39,'2019人口'!$J$25:$Q$71,8,FALSE)/1000</f>
        <v>1339.2149999999999</v>
      </c>
      <c r="H39" s="77">
        <f t="shared" si="0"/>
        <v>0.16128851603364658</v>
      </c>
      <c r="I39" s="77">
        <f t="shared" si="1"/>
        <v>0.88858025037055299</v>
      </c>
      <c r="J39" s="77">
        <f t="shared" si="2"/>
        <v>0.9796783936858533</v>
      </c>
    </row>
    <row r="40" spans="1:10" x14ac:dyDescent="0.15">
      <c r="A40" s="25" t="s">
        <v>83</v>
      </c>
      <c r="B40" s="36" t="s">
        <v>193</v>
      </c>
      <c r="C40" s="76">
        <f>VLOOKUP(B40,'2019観光'!A:I,5,FALSE)</f>
        <v>316</v>
      </c>
      <c r="D40" s="76">
        <f>VLOOKUP(B40,'2019観光'!A:I,4,FALSE)</f>
        <v>933</v>
      </c>
      <c r="E40" s="76">
        <f>VLOOKUP(B40,'2019観光'!A:I,3,FALSE)</f>
        <v>1008</v>
      </c>
      <c r="F40" s="76">
        <f>VLOOKUP(B40,'2019観光'!A:I,2,FALSE)</f>
        <v>2257</v>
      </c>
      <c r="G40" s="76">
        <f>VLOOKUP(B40,'2019人口'!$J$25:$Q$71,8,FALSE)/1000</f>
        <v>698.029</v>
      </c>
      <c r="H40" s="77">
        <f t="shared" si="0"/>
        <v>0.4527032544493137</v>
      </c>
      <c r="I40" s="77">
        <f t="shared" si="1"/>
        <v>1.3366206848139548</v>
      </c>
      <c r="J40" s="77">
        <f t="shared" si="2"/>
        <v>1.4440660774838867</v>
      </c>
    </row>
    <row r="41" spans="1:10" x14ac:dyDescent="0.15">
      <c r="A41" s="25" t="s">
        <v>85</v>
      </c>
      <c r="B41" s="36" t="s">
        <v>194</v>
      </c>
      <c r="C41" s="76">
        <f>VLOOKUP(B41,'2019観光'!A:I,5,FALSE)</f>
        <v>3033</v>
      </c>
      <c r="D41" s="76">
        <f>VLOOKUP(B41,'2019観光'!A:I,4,FALSE)</f>
        <v>3567</v>
      </c>
      <c r="E41" s="76">
        <f>VLOOKUP(B41,'2019観光'!A:I,3,FALSE)</f>
        <v>3682</v>
      </c>
      <c r="F41" s="76">
        <f>VLOOKUP(B41,'2019観光'!A:I,2,FALSE)</f>
        <v>10281</v>
      </c>
      <c r="G41" s="76">
        <f>VLOOKUP(B41,'2019人口'!$J$25:$Q$71,8,FALSE)/1000</f>
        <v>5103.6790000000001</v>
      </c>
      <c r="H41" s="77">
        <f t="shared" si="0"/>
        <v>0.59427718710365596</v>
      </c>
      <c r="I41" s="77">
        <f t="shared" si="1"/>
        <v>0.69890759195474483</v>
      </c>
      <c r="J41" s="77">
        <f t="shared" si="2"/>
        <v>0.72144035704439879</v>
      </c>
    </row>
    <row r="42" spans="1:10" x14ac:dyDescent="0.15">
      <c r="A42" s="25" t="s">
        <v>87</v>
      </c>
      <c r="B42" s="36" t="s">
        <v>195</v>
      </c>
      <c r="C42" s="76">
        <f>VLOOKUP(B42,'2019観光'!A:I,5,FALSE)</f>
        <v>586</v>
      </c>
      <c r="D42" s="76">
        <f>VLOOKUP(B42,'2019観光'!A:I,4,FALSE)</f>
        <v>871</v>
      </c>
      <c r="E42" s="76">
        <f>VLOOKUP(B42,'2019観光'!A:I,3,FALSE)</f>
        <v>683</v>
      </c>
      <c r="F42" s="76">
        <f>VLOOKUP(B42,'2019観光'!A:I,2,FALSE)</f>
        <v>2139</v>
      </c>
      <c r="G42" s="76">
        <f>VLOOKUP(B42,'2019人口'!$J$25:$Q$71,8,FALSE)/1000</f>
        <v>814.71100000000001</v>
      </c>
      <c r="H42" s="77">
        <f t="shared" si="0"/>
        <v>0.71927346015949212</v>
      </c>
      <c r="I42" s="77">
        <f t="shared" si="1"/>
        <v>1.0690907573360369</v>
      </c>
      <c r="J42" s="77">
        <f t="shared" si="2"/>
        <v>0.83833408411080734</v>
      </c>
    </row>
    <row r="43" spans="1:10" x14ac:dyDescent="0.15">
      <c r="A43" s="25" t="s">
        <v>89</v>
      </c>
      <c r="B43" s="36" t="s">
        <v>196</v>
      </c>
      <c r="C43" s="76">
        <f>VLOOKUP(B43,'2019観光'!A:I,5,FALSE)</f>
        <v>492</v>
      </c>
      <c r="D43" s="76">
        <f>VLOOKUP(B43,'2019観光'!A:I,4,FALSE)</f>
        <v>1318</v>
      </c>
      <c r="E43" s="76">
        <f>VLOOKUP(B43,'2019観光'!A:I,3,FALSE)</f>
        <v>2770</v>
      </c>
      <c r="F43" s="76">
        <f>VLOOKUP(B43,'2019観光'!A:I,2,FALSE)</f>
        <v>4579</v>
      </c>
      <c r="G43" s="76">
        <f>VLOOKUP(B43,'2019人口'!$J$25:$Q$71,8,FALSE)/1000</f>
        <v>1326.5239999999999</v>
      </c>
      <c r="H43" s="77">
        <f t="shared" si="0"/>
        <v>0.37089415645702606</v>
      </c>
      <c r="I43" s="77">
        <f t="shared" si="1"/>
        <v>0.99357418335439096</v>
      </c>
      <c r="J43" s="77">
        <f t="shared" si="2"/>
        <v>2.0881642548495165</v>
      </c>
    </row>
    <row r="44" spans="1:10" x14ac:dyDescent="0.15">
      <c r="A44" s="25" t="s">
        <v>91</v>
      </c>
      <c r="B44" s="36" t="s">
        <v>197</v>
      </c>
      <c r="C44" s="76">
        <f>VLOOKUP(B44,'2019観光'!A:I,5,FALSE)</f>
        <v>600</v>
      </c>
      <c r="D44" s="76">
        <f>VLOOKUP(B44,'2019観光'!A:I,4,FALSE)</f>
        <v>2307</v>
      </c>
      <c r="E44" s="76">
        <f>VLOOKUP(B44,'2019観光'!A:I,3,FALSE)</f>
        <v>2219</v>
      </c>
      <c r="F44" s="76">
        <f>VLOOKUP(B44,'2019観光'!A:I,2,FALSE)</f>
        <v>5125</v>
      </c>
      <c r="G44" s="76">
        <f>VLOOKUP(B44,'2019人口'!$J$25:$Q$71,8,FALSE)/1000</f>
        <v>1747.567</v>
      </c>
      <c r="H44" s="77">
        <f t="shared" si="0"/>
        <v>0.34333447587417248</v>
      </c>
      <c r="I44" s="77">
        <f t="shared" si="1"/>
        <v>1.3201210597361932</v>
      </c>
      <c r="J44" s="77">
        <f t="shared" si="2"/>
        <v>1.2697653366079813</v>
      </c>
    </row>
    <row r="45" spans="1:10" x14ac:dyDescent="0.15">
      <c r="A45" s="25" t="s">
        <v>93</v>
      </c>
      <c r="B45" s="36" t="s">
        <v>198</v>
      </c>
      <c r="C45" s="76">
        <f>VLOOKUP(B45,'2019観光'!A:I,5,FALSE)</f>
        <v>361</v>
      </c>
      <c r="D45" s="76">
        <f>VLOOKUP(B45,'2019観光'!A:I,4,FALSE)</f>
        <v>1254</v>
      </c>
      <c r="E45" s="76">
        <f>VLOOKUP(B45,'2019観光'!A:I,3,FALSE)</f>
        <v>3291</v>
      </c>
      <c r="F45" s="76">
        <f>VLOOKUP(B45,'2019観光'!A:I,2,FALSE)</f>
        <v>4906</v>
      </c>
      <c r="G45" s="76">
        <f>VLOOKUP(B45,'2019人口'!$J$25:$Q$71,8,FALSE)/1000</f>
        <v>1135.434</v>
      </c>
      <c r="H45" s="77">
        <f t="shared" si="0"/>
        <v>0.31794010043736581</v>
      </c>
      <c r="I45" s="77">
        <f t="shared" si="1"/>
        <v>1.1044235067824286</v>
      </c>
      <c r="J45" s="77">
        <f t="shared" si="2"/>
        <v>2.8984511649290052</v>
      </c>
    </row>
    <row r="46" spans="1:10" x14ac:dyDescent="0.15">
      <c r="A46" s="25" t="s">
        <v>95</v>
      </c>
      <c r="B46" s="36" t="s">
        <v>199</v>
      </c>
      <c r="C46" s="76">
        <f>VLOOKUP(B46,'2019観光'!A:I,5,FALSE)</f>
        <v>603</v>
      </c>
      <c r="D46" s="76">
        <f>VLOOKUP(B46,'2019観光'!A:I,4,FALSE)</f>
        <v>865</v>
      </c>
      <c r="E46" s="76">
        <f>VLOOKUP(B46,'2019観光'!A:I,3,FALSE)</f>
        <v>887</v>
      </c>
      <c r="F46" s="76">
        <f>VLOOKUP(B46,'2019観光'!A:I,2,FALSE)</f>
        <v>2356</v>
      </c>
      <c r="G46" s="76">
        <f>VLOOKUP(B46,'2019人口'!$J$25:$Q$71,8,FALSE)/1000</f>
        <v>1073.3009999999999</v>
      </c>
      <c r="H46" s="77">
        <f t="shared" si="0"/>
        <v>0.5618181665720986</v>
      </c>
      <c r="I46" s="77">
        <f t="shared" si="1"/>
        <v>0.80592489897987618</v>
      </c>
      <c r="J46" s="77">
        <f t="shared" si="2"/>
        <v>0.8264224108614453</v>
      </c>
    </row>
    <row r="47" spans="1:10" x14ac:dyDescent="0.15">
      <c r="A47" s="25" t="s">
        <v>97</v>
      </c>
      <c r="B47" s="36" t="s">
        <v>200</v>
      </c>
      <c r="C47" s="76">
        <f>VLOOKUP(B47,'2019観光'!A:I,5,FALSE)</f>
        <v>629</v>
      </c>
      <c r="D47" s="76">
        <f>VLOOKUP(B47,'2019観光'!A:I,4,FALSE)</f>
        <v>1162</v>
      </c>
      <c r="E47" s="76">
        <f>VLOOKUP(B47,'2019観光'!A:I,3,FALSE)</f>
        <v>2001</v>
      </c>
      <c r="F47" s="76">
        <f>VLOOKUP(B47,'2019観光'!A:I,2,FALSE)</f>
        <v>3792</v>
      </c>
      <c r="G47" s="76">
        <f>VLOOKUP(B47,'2019人口'!$J$25:$Q$71,8,FALSE)/1000</f>
        <v>1602.2729999999999</v>
      </c>
      <c r="H47" s="77">
        <f t="shared" si="0"/>
        <v>0.39256730906655735</v>
      </c>
      <c r="I47" s="77">
        <f t="shared" si="1"/>
        <v>0.7252197347143714</v>
      </c>
      <c r="J47" s="77">
        <f t="shared" si="2"/>
        <v>1.2488508512594296</v>
      </c>
    </row>
    <row r="48" spans="1:10" x14ac:dyDescent="0.15">
      <c r="A48" s="25" t="s">
        <v>99</v>
      </c>
      <c r="B48" s="36" t="s">
        <v>204</v>
      </c>
      <c r="C48" s="76">
        <f>VLOOKUP(B48,'2019観光'!A:I,5,FALSE)</f>
        <v>662</v>
      </c>
      <c r="D48" s="76">
        <f>VLOOKUP(B48,'2019観光'!A:I,4,FALSE)</f>
        <v>1127</v>
      </c>
      <c r="E48" s="76">
        <f>VLOOKUP(B48,'2019観光'!A:I,3,FALSE)</f>
        <v>5446</v>
      </c>
      <c r="F48" s="76">
        <f>VLOOKUP(B48,'2019観光'!A:I,2,FALSE)</f>
        <v>7235</v>
      </c>
      <c r="G48" s="76">
        <f>VLOOKUP(B48,'2019人口'!$J$25:$Q$71,8,FALSE)/1000</f>
        <v>1453.1679999999999</v>
      </c>
      <c r="H48" s="77">
        <f t="shared" si="0"/>
        <v>0.45555641192209023</v>
      </c>
      <c r="I48" s="77">
        <f t="shared" si="1"/>
        <v>0.77554694295497839</v>
      </c>
      <c r="J48" s="77">
        <f t="shared" si="2"/>
        <v>3.7476740473228149</v>
      </c>
    </row>
  </sheetData>
  <phoneticPr fontId="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DC05C-BF78-4533-AAD6-33ECA0A8FBDF}">
  <dimension ref="A1:E11"/>
  <sheetViews>
    <sheetView workbookViewId="0">
      <selection activeCell="P13" sqref="P13"/>
    </sheetView>
  </sheetViews>
  <sheetFormatPr defaultRowHeight="18.75" x14ac:dyDescent="0.4"/>
  <cols>
    <col min="2" max="5" width="9" style="76"/>
  </cols>
  <sheetData>
    <row r="1" spans="1:5" x14ac:dyDescent="0.4">
      <c r="A1" t="s">
        <v>252</v>
      </c>
      <c r="B1" s="76" t="s">
        <v>151</v>
      </c>
      <c r="C1" s="76" t="s">
        <v>152</v>
      </c>
      <c r="D1" s="76" t="s">
        <v>153</v>
      </c>
      <c r="E1" s="76" t="s">
        <v>154</v>
      </c>
    </row>
    <row r="2" spans="1:5" x14ac:dyDescent="0.15">
      <c r="A2" s="36" t="s">
        <v>203</v>
      </c>
      <c r="B2" s="76">
        <f>VLOOKUP(A2,'2019観光'!A:I,5,FALSE)</f>
        <v>3652</v>
      </c>
      <c r="C2" s="76">
        <f>VLOOKUP(A2,'2019観光'!A:I,4,FALSE)</f>
        <v>5052</v>
      </c>
      <c r="D2" s="76">
        <f>VLOOKUP(A2,'2019観光'!A:I,3,FALSE)</f>
        <v>9768</v>
      </c>
      <c r="E2" s="76">
        <f>VLOOKUP(A2,'2019観光'!A:I,2,FALSE)</f>
        <v>18471</v>
      </c>
    </row>
    <row r="3" spans="1:5" x14ac:dyDescent="0.15">
      <c r="A3" s="36" t="s">
        <v>243</v>
      </c>
      <c r="B3" s="76">
        <f>VLOOKUP(A3,'2019観光'!A:I,5,FALSE)</f>
        <v>6161</v>
      </c>
      <c r="C3" s="76">
        <f>VLOOKUP(A3,'2019観光'!A:I,4,FALSE)</f>
        <v>9410</v>
      </c>
      <c r="D3" s="76">
        <f>VLOOKUP(A3,'2019観光'!A:I,3,FALSE)</f>
        <v>12365</v>
      </c>
      <c r="E3" s="76">
        <f>VLOOKUP(A3,'2019観光'!A:I,2,FALSE)</f>
        <v>27936</v>
      </c>
    </row>
    <row r="4" spans="1:5" x14ac:dyDescent="0.15">
      <c r="A4" s="36" t="s">
        <v>244</v>
      </c>
      <c r="B4" s="76">
        <f>VLOOKUP(A4,'2019観光'!A:I,5,FALSE)</f>
        <v>14401</v>
      </c>
      <c r="C4" s="76">
        <f>VLOOKUP(A4,'2019観光'!A:I,4,FALSE)</f>
        <v>19138</v>
      </c>
      <c r="D4" s="76">
        <f>VLOOKUP(A4,'2019観光'!A:I,3,FALSE)</f>
        <v>45943</v>
      </c>
      <c r="E4" s="76">
        <f>VLOOKUP(A4,'2019観光'!A:I,2,FALSE)</f>
        <v>79482</v>
      </c>
    </row>
    <row r="5" spans="1:5" x14ac:dyDescent="0.15">
      <c r="A5" s="36" t="s">
        <v>245</v>
      </c>
      <c r="B5" s="76">
        <f>VLOOKUP(A5,'2019観光'!A:I,5,FALSE)</f>
        <v>3644</v>
      </c>
      <c r="C5" s="76">
        <f>VLOOKUP(A5,'2019観光'!A:I,4,FALSE)</f>
        <v>7450</v>
      </c>
      <c r="D5" s="76">
        <f>VLOOKUP(A5,'2019観光'!A:I,3,FALSE)</f>
        <v>17450</v>
      </c>
      <c r="E5" s="76">
        <f>VLOOKUP(A5,'2019観光'!A:I,2,FALSE)</f>
        <v>28544</v>
      </c>
    </row>
    <row r="6" spans="1:5" x14ac:dyDescent="0.15">
      <c r="A6" s="36" t="s">
        <v>246</v>
      </c>
      <c r="B6" s="76">
        <f>VLOOKUP(A6,'2019観光'!A:I,5,FALSE)</f>
        <v>4684</v>
      </c>
      <c r="C6" s="76">
        <f>VLOOKUP(A6,'2019観光'!A:I,4,FALSE)</f>
        <v>7975</v>
      </c>
      <c r="D6" s="76">
        <f>VLOOKUP(A6,'2019観光'!A:I,3,FALSE)</f>
        <v>23965</v>
      </c>
      <c r="E6" s="76">
        <f>VLOOKUP(A6,'2019観光'!A:I,2,FALSE)</f>
        <v>36624</v>
      </c>
    </row>
    <row r="7" spans="1:5" x14ac:dyDescent="0.15">
      <c r="A7" s="36" t="s">
        <v>247</v>
      </c>
      <c r="B7" s="76">
        <f>VLOOKUP(A7,'2019観光'!A:I,5,FALSE)</f>
        <v>8904</v>
      </c>
      <c r="C7" s="76">
        <f>VLOOKUP(A7,'2019観光'!A:I,4,FALSE)</f>
        <v>11289</v>
      </c>
      <c r="D7" s="76">
        <f>VLOOKUP(A7,'2019観光'!A:I,3,FALSE)</f>
        <v>24208</v>
      </c>
      <c r="E7" s="76">
        <f>VLOOKUP(A7,'2019観光'!A:I,2,FALSE)</f>
        <v>44401</v>
      </c>
    </row>
    <row r="8" spans="1:5" x14ac:dyDescent="0.15">
      <c r="A8" s="36" t="s">
        <v>248</v>
      </c>
      <c r="B8" s="76">
        <f>VLOOKUP(A8,'2019観光'!A:I,5,FALSE)</f>
        <v>2863</v>
      </c>
      <c r="C8" s="76">
        <f>VLOOKUP(A8,'2019観光'!A:I,4,FALSE)</f>
        <v>6533</v>
      </c>
      <c r="D8" s="76">
        <f>VLOOKUP(A8,'2019観光'!A:I,3,FALSE)</f>
        <v>7740</v>
      </c>
      <c r="E8" s="76">
        <f>VLOOKUP(A8,'2019観光'!A:I,2,FALSE)</f>
        <v>17137</v>
      </c>
    </row>
    <row r="9" spans="1:5" x14ac:dyDescent="0.15">
      <c r="A9" s="36" t="s">
        <v>249</v>
      </c>
      <c r="B9" s="76">
        <f>VLOOKUP(A9,'2019観光'!A:I,5,FALSE)</f>
        <v>2045</v>
      </c>
      <c r="C9" s="76">
        <f>VLOOKUP(A9,'2019観光'!A:I,4,FALSE)</f>
        <v>4143</v>
      </c>
      <c r="D9" s="76">
        <f>VLOOKUP(A9,'2019観光'!A:I,3,FALSE)</f>
        <v>4526</v>
      </c>
      <c r="E9" s="76">
        <f>VLOOKUP(A9,'2019観光'!A:I,2,FALSE)</f>
        <v>10714</v>
      </c>
    </row>
    <row r="10" spans="1:5" x14ac:dyDescent="0.15">
      <c r="A10" s="36" t="s">
        <v>250</v>
      </c>
      <c r="B10" s="76">
        <f>VLOOKUP(A10,'2019観光'!A:I,5,FALSE)</f>
        <v>6304</v>
      </c>
      <c r="C10" s="76">
        <f>VLOOKUP(A10,'2019観光'!A:I,4,FALSE)</f>
        <v>11344</v>
      </c>
      <c r="D10" s="76">
        <f>VLOOKUP(A10,'2019観光'!A:I,3,FALSE)</f>
        <v>15532</v>
      </c>
      <c r="E10" s="76">
        <f>VLOOKUP(A10,'2019観光'!A:I,2,FALSE)</f>
        <v>33179</v>
      </c>
    </row>
    <row r="11" spans="1:5" x14ac:dyDescent="0.15">
      <c r="A11" s="36" t="s">
        <v>251</v>
      </c>
      <c r="B11" s="76">
        <f>VLOOKUP(A11,'2019観光'!A:I,5,FALSE)</f>
        <v>662</v>
      </c>
      <c r="C11" s="76">
        <f>VLOOKUP(A11,'2019観光'!A:I,4,FALSE)</f>
        <v>1127</v>
      </c>
      <c r="D11" s="76">
        <f>VLOOKUP(A11,'2019観光'!A:I,3,FALSE)</f>
        <v>5446</v>
      </c>
      <c r="E11" s="76">
        <f>VLOOKUP(A11,'2019観光'!A:I,2,FALSE)</f>
        <v>7235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問１棒グラフ</vt:lpstr>
      <vt:lpstr>問２散布図</vt:lpstr>
      <vt:lpstr>問３散布図２</vt:lpstr>
      <vt:lpstr>問３散布図３</vt:lpstr>
      <vt:lpstr>問４箱ひげ図</vt:lpstr>
      <vt:lpstr>2019人口</vt:lpstr>
      <vt:lpstr>2019観光</vt:lpstr>
      <vt:lpstr>集計表（都道府県）</vt:lpstr>
      <vt:lpstr>集計表 (地方)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章 百瀬</dc:creator>
  <cp:lastModifiedBy>章 百瀬</cp:lastModifiedBy>
  <dcterms:created xsi:type="dcterms:W3CDTF">2025-02-02T04:36:16Z</dcterms:created>
  <dcterms:modified xsi:type="dcterms:W3CDTF">2025-02-11T00:09:38Z</dcterms:modified>
</cp:coreProperties>
</file>